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ZANAROTTI\PROJETOS\PROJETOS_2025\18_SERTÃOZINHO\PROJETO\"/>
    </mc:Choice>
  </mc:AlternateContent>
  <xr:revisionPtr revIDLastSave="0" documentId="13_ncr:1_{8DD1DEEB-017C-4E36-8280-67598E4E404C}" xr6:coauthVersionLast="47" xr6:coauthVersionMax="47" xr10:uidLastSave="{00000000-0000-0000-0000-000000000000}"/>
  <bookViews>
    <workbookView xWindow="-108" yWindow="-108" windowWidth="23256" windowHeight="12456" firstSheet="9" activeTab="12" xr2:uid="{63449F64-DEAB-4A06-9EBA-AB8A2F88FA43}"/>
  </bookViews>
  <sheets>
    <sheet name="ELETRODUTOS_AÇO_CARBONO" sheetId="2" r:id="rId1"/>
    <sheet name="ELETRODUTOS_PVC" sheetId="3" r:id="rId2"/>
    <sheet name="KANAFLEX" sheetId="11" r:id="rId3"/>
    <sheet name="TIGREFLEX" sheetId="29" r:id="rId4"/>
    <sheet name="ELETROCALHAS" sheetId="7" r:id="rId5"/>
    <sheet name="PERFILADO" sheetId="19" r:id="rId6"/>
    <sheet name="LEITOS" sheetId="8" r:id="rId7"/>
    <sheet name="CABOS_POTÊNCIA_1KV" sheetId="4" r:id="rId8"/>
    <sheet name="CABOS_COMANDO_500V" sheetId="5" r:id="rId9"/>
    <sheet name="CABOS_INSTRUM_300V" sheetId="6" r:id="rId10"/>
    <sheet name="CABOS_MÉDIA_15KV" sheetId="21" r:id="rId11"/>
    <sheet name="ILUM_CASA_PAINÉIS" sheetId="57" r:id="rId12"/>
    <sheet name="DISTRIBUIÇÃO" sheetId="58" r:id="rId13"/>
  </sheets>
  <definedNames>
    <definedName name="_xlnm.Print_Area" localSheetId="12">DISTRIBUIÇÃO!$A$1:$M$104</definedName>
    <definedName name="_xlnm.Print_Area" localSheetId="11">ILUM_CASA_PAINÉIS!$A$1:$M$35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3" i="58" l="1"/>
  <c r="G101" i="58"/>
  <c r="M101" i="58" s="1"/>
  <c r="M102" i="58" s="1"/>
  <c r="K97" i="58"/>
  <c r="G95" i="58"/>
  <c r="M95" i="58" s="1"/>
  <c r="G94" i="58"/>
  <c r="M94" i="58" s="1"/>
  <c r="M96" i="58" s="1"/>
  <c r="K88" i="58"/>
  <c r="G86" i="58"/>
  <c r="M86" i="58" s="1"/>
  <c r="G85" i="58"/>
  <c r="M85" i="58" s="1"/>
  <c r="G84" i="58"/>
  <c r="M84" i="58" s="1"/>
  <c r="M87" i="58" s="1"/>
  <c r="K80" i="58"/>
  <c r="G78" i="58"/>
  <c r="M78" i="58"/>
  <c r="G77" i="58"/>
  <c r="M77" i="58" s="1"/>
  <c r="G76" i="58"/>
  <c r="M76" i="58" s="1"/>
  <c r="G75" i="58"/>
  <c r="M75" i="58"/>
  <c r="G74" i="58"/>
  <c r="M74" i="58" s="1"/>
  <c r="G73" i="58"/>
  <c r="M73" i="58" s="1"/>
  <c r="G72" i="58"/>
  <c r="G71" i="58"/>
  <c r="M71" i="58" s="1"/>
  <c r="M72" i="58"/>
  <c r="G70" i="58"/>
  <c r="M70" i="58" s="1"/>
  <c r="G69" i="58"/>
  <c r="M69" i="58" s="1"/>
  <c r="G61" i="58"/>
  <c r="M61" i="58" s="1"/>
  <c r="M62" i="58" s="1"/>
  <c r="K63" i="58"/>
  <c r="K55" i="58"/>
  <c r="G53" i="58"/>
  <c r="M53" i="58" s="1"/>
  <c r="M54" i="58" s="1"/>
  <c r="G38" i="58"/>
  <c r="M38" i="58"/>
  <c r="M39" i="58" s="1"/>
  <c r="G44" i="58"/>
  <c r="M44" i="58" s="1"/>
  <c r="G45" i="58"/>
  <c r="M45" i="58" s="1"/>
  <c r="K40" i="58"/>
  <c r="K47" i="58"/>
  <c r="K32" i="58"/>
  <c r="G30" i="58"/>
  <c r="M30" i="58" s="1"/>
  <c r="M31" i="58" s="1"/>
  <c r="K26" i="58"/>
  <c r="M25" i="58"/>
  <c r="K19" i="58"/>
  <c r="G17" i="58"/>
  <c r="M17" i="58" s="1"/>
  <c r="G16" i="58"/>
  <c r="M16" i="58" s="1"/>
  <c r="K10" i="58"/>
  <c r="G8" i="58"/>
  <c r="M8" i="58" s="1"/>
  <c r="G7" i="58"/>
  <c r="M7" i="58" s="1"/>
  <c r="K34" i="57"/>
  <c r="M33" i="57"/>
  <c r="G32" i="57"/>
  <c r="G31" i="57"/>
  <c r="M32" i="57"/>
  <c r="M31" i="57"/>
  <c r="M79" i="58" l="1"/>
  <c r="M46" i="58"/>
  <c r="M9" i="58"/>
  <c r="M18" i="58"/>
  <c r="G23" i="57"/>
  <c r="K17" i="57"/>
  <c r="G15" i="57"/>
  <c r="M15" i="57" s="1"/>
  <c r="M16" i="57" s="1"/>
  <c r="K25" i="57"/>
  <c r="K9" i="57"/>
  <c r="G7" i="57"/>
  <c r="M7" i="57" l="1"/>
  <c r="M8" i="57" s="1"/>
  <c r="M23" i="57" l="1"/>
  <c r="M24" i="57" s="1"/>
  <c r="G18" i="4" l="1"/>
  <c r="E6" i="29"/>
  <c r="H6" i="29" s="1"/>
  <c r="E5" i="29"/>
  <c r="F5" i="29" s="1"/>
  <c r="E4" i="29"/>
  <c r="H4" i="29" s="1"/>
  <c r="E3" i="29"/>
  <c r="H3" i="29" s="1"/>
  <c r="G6" i="29" l="1"/>
  <c r="F6" i="29"/>
  <c r="G4" i="29"/>
  <c r="F4" i="29"/>
  <c r="F3" i="29"/>
  <c r="G3" i="29"/>
  <c r="G5" i="29"/>
  <c r="H5" i="29"/>
  <c r="G75" i="4"/>
  <c r="G74" i="4"/>
  <c r="G73" i="4"/>
  <c r="G72" i="4"/>
  <c r="G71" i="4"/>
  <c r="G70" i="4"/>
  <c r="G69" i="4"/>
  <c r="G68" i="4"/>
  <c r="G11" i="21" l="1"/>
  <c r="G10" i="21"/>
  <c r="G9" i="21"/>
  <c r="G8" i="21"/>
  <c r="G7" i="21"/>
  <c r="G6" i="21"/>
  <c r="G5" i="21"/>
  <c r="G4" i="21"/>
  <c r="G3" i="21"/>
  <c r="G3" i="4"/>
  <c r="D3" i="7" l="1"/>
  <c r="E3" i="7" s="1"/>
  <c r="D4" i="19" l="1"/>
  <c r="E4" i="19" s="1"/>
  <c r="D3" i="19"/>
  <c r="E3" i="19" s="1"/>
  <c r="F30" i="6" l="1"/>
  <c r="D3" i="8" l="1"/>
  <c r="E3" i="8" s="1"/>
  <c r="E9" i="11" l="1"/>
  <c r="H9" i="11" s="1"/>
  <c r="E8" i="11"/>
  <c r="H8" i="11" s="1"/>
  <c r="E7" i="11"/>
  <c r="G7" i="11" s="1"/>
  <c r="E6" i="11"/>
  <c r="H6" i="11" s="1"/>
  <c r="E5" i="11"/>
  <c r="H5" i="11" s="1"/>
  <c r="E4" i="11"/>
  <c r="G4" i="11" s="1"/>
  <c r="E3" i="11"/>
  <c r="H3" i="11" s="1"/>
  <c r="F28" i="6"/>
  <c r="F9" i="11" l="1"/>
  <c r="G9" i="11"/>
  <c r="F8" i="11"/>
  <c r="G8" i="11"/>
  <c r="H7" i="11"/>
  <c r="H4" i="11"/>
  <c r="F3" i="11"/>
  <c r="F5" i="11"/>
  <c r="F6" i="11"/>
  <c r="G3" i="11"/>
  <c r="G5" i="11"/>
  <c r="G6" i="11"/>
  <c r="F4" i="11"/>
  <c r="F7" i="11"/>
  <c r="F26" i="6" l="1"/>
  <c r="D15" i="8" l="1"/>
  <c r="E15" i="8" s="1"/>
  <c r="D14" i="8"/>
  <c r="E14" i="8" s="1"/>
  <c r="D13" i="8"/>
  <c r="E13" i="8" s="1"/>
  <c r="D12" i="8"/>
  <c r="E12" i="8" s="1"/>
  <c r="D11" i="8"/>
  <c r="E11" i="8" s="1"/>
  <c r="D10" i="8"/>
  <c r="E10" i="8" s="1"/>
  <c r="D9" i="8"/>
  <c r="E9" i="8" s="1"/>
  <c r="D8" i="8"/>
  <c r="E8" i="8" s="1"/>
  <c r="D7" i="8"/>
  <c r="E7" i="8" s="1"/>
  <c r="D6" i="8"/>
  <c r="E6" i="8" s="1"/>
  <c r="D5" i="8"/>
  <c r="E5" i="8" s="1"/>
  <c r="D4" i="8"/>
  <c r="E4" i="8" s="1"/>
  <c r="E51" i="7"/>
  <c r="E46" i="7"/>
  <c r="E39" i="7"/>
  <c r="E38" i="7"/>
  <c r="E15" i="7"/>
  <c r="E14" i="7"/>
  <c r="E11" i="7"/>
  <c r="E7" i="7"/>
  <c r="D52" i="7"/>
  <c r="E52" i="7" s="1"/>
  <c r="D51" i="7"/>
  <c r="D50" i="7"/>
  <c r="E50" i="7" s="1"/>
  <c r="D49" i="7"/>
  <c r="E49" i="7" s="1"/>
  <c r="D48" i="7"/>
  <c r="E48" i="7" s="1"/>
  <c r="D47" i="7"/>
  <c r="E47" i="7" s="1"/>
  <c r="D46" i="7"/>
  <c r="D45" i="7"/>
  <c r="E45" i="7" s="1"/>
  <c r="D44" i="7"/>
  <c r="E44" i="7" s="1"/>
  <c r="D43" i="7"/>
  <c r="E43" i="7" s="1"/>
  <c r="D42" i="7"/>
  <c r="E42" i="7" s="1"/>
  <c r="D41" i="7"/>
  <c r="E41" i="7" s="1"/>
  <c r="D40" i="7"/>
  <c r="E40" i="7" s="1"/>
  <c r="D39" i="7"/>
  <c r="D38" i="7"/>
  <c r="D37" i="7"/>
  <c r="E37" i="7" s="1"/>
  <c r="D36" i="7"/>
  <c r="E36" i="7" s="1"/>
  <c r="D35" i="7"/>
  <c r="E35" i="7" s="1"/>
  <c r="D34" i="7"/>
  <c r="E34" i="7" s="1"/>
  <c r="D33" i="7"/>
  <c r="E33" i="7" s="1"/>
  <c r="D32" i="7"/>
  <c r="E32" i="7" s="1"/>
  <c r="D31" i="7"/>
  <c r="E31" i="7" s="1"/>
  <c r="D30" i="7"/>
  <c r="E30" i="7" s="1"/>
  <c r="D29" i="7"/>
  <c r="E29" i="7" s="1"/>
  <c r="D28" i="7"/>
  <c r="E28" i="7" s="1"/>
  <c r="D27" i="7"/>
  <c r="E27" i="7" s="1"/>
  <c r="D26" i="7"/>
  <c r="E26" i="7" s="1"/>
  <c r="D25" i="7"/>
  <c r="E25" i="7" s="1"/>
  <c r="D24" i="7"/>
  <c r="E24" i="7" s="1"/>
  <c r="D23" i="7"/>
  <c r="E23" i="7" s="1"/>
  <c r="D22" i="7"/>
  <c r="E22" i="7" s="1"/>
  <c r="D21" i="7"/>
  <c r="E21" i="7" s="1"/>
  <c r="D20" i="7"/>
  <c r="E20" i="7" s="1"/>
  <c r="D19" i="7"/>
  <c r="E19" i="7" s="1"/>
  <c r="D18" i="7"/>
  <c r="E18" i="7" s="1"/>
  <c r="D17" i="7"/>
  <c r="E17" i="7" s="1"/>
  <c r="D16" i="7"/>
  <c r="E16" i="7" s="1"/>
  <c r="D15" i="7"/>
  <c r="D14" i="7"/>
  <c r="D13" i="7"/>
  <c r="E13" i="7" s="1"/>
  <c r="D12" i="7"/>
  <c r="E12" i="7" s="1"/>
  <c r="D11" i="7"/>
  <c r="D10" i="7"/>
  <c r="E10" i="7" s="1"/>
  <c r="D9" i="7"/>
  <c r="E9" i="7" s="1"/>
  <c r="D8" i="7"/>
  <c r="E8" i="7" s="1"/>
  <c r="D7" i="7"/>
  <c r="D6" i="7"/>
  <c r="E6" i="7" s="1"/>
  <c r="D5" i="7"/>
  <c r="E5" i="7" s="1"/>
  <c r="D4" i="7"/>
  <c r="E4" i="7" s="1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5" i="6"/>
  <c r="F3" i="6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  <c r="E11" i="3"/>
  <c r="G11" i="3" s="1"/>
  <c r="E10" i="3"/>
  <c r="H10" i="3" s="1"/>
  <c r="E9" i="3"/>
  <c r="G9" i="3" s="1"/>
  <c r="E8" i="3"/>
  <c r="H8" i="3" s="1"/>
  <c r="E7" i="3"/>
  <c r="G7" i="3" s="1"/>
  <c r="E6" i="3"/>
  <c r="H6" i="3" s="1"/>
  <c r="E5" i="3"/>
  <c r="G5" i="3" s="1"/>
  <c r="E4" i="3"/>
  <c r="H4" i="3" s="1"/>
  <c r="E3" i="3"/>
  <c r="H3" i="3" s="1"/>
  <c r="E13" i="2"/>
  <c r="E12" i="2"/>
  <c r="E11" i="2"/>
  <c r="E10" i="2"/>
  <c r="E9" i="2"/>
  <c r="E8" i="2"/>
  <c r="E7" i="2"/>
  <c r="E6" i="2"/>
  <c r="E5" i="2"/>
  <c r="E4" i="2"/>
  <c r="E3" i="2"/>
  <c r="H9" i="3" l="1"/>
  <c r="H5" i="3"/>
  <c r="H11" i="3"/>
  <c r="H7" i="3"/>
  <c r="F10" i="3"/>
  <c r="F4" i="3"/>
  <c r="F6" i="3"/>
  <c r="F8" i="3"/>
  <c r="G4" i="3"/>
  <c r="G6" i="3"/>
  <c r="G8" i="3"/>
  <c r="G10" i="3"/>
  <c r="F5" i="3"/>
  <c r="F7" i="3"/>
  <c r="F9" i="3"/>
  <c r="F11" i="3"/>
  <c r="G3" i="3"/>
  <c r="F3" i="3"/>
  <c r="G4" i="2"/>
  <c r="F13" i="2"/>
  <c r="F12" i="2"/>
  <c r="F11" i="2"/>
  <c r="H8" i="2"/>
  <c r="H7" i="2"/>
  <c r="F6" i="2"/>
  <c r="F5" i="2"/>
  <c r="G10" i="2"/>
  <c r="H11" i="2" l="1"/>
  <c r="H10" i="2"/>
  <c r="F7" i="2"/>
  <c r="G5" i="2"/>
  <c r="G9" i="2"/>
  <c r="F9" i="2"/>
  <c r="H9" i="2"/>
  <c r="G8" i="2"/>
  <c r="G11" i="2"/>
  <c r="F8" i="2"/>
  <c r="G12" i="2"/>
  <c r="F3" i="2"/>
  <c r="G3" i="2"/>
  <c r="H3" i="2"/>
  <c r="F10" i="2"/>
  <c r="G7" i="2"/>
  <c r="H4" i="2"/>
  <c r="H5" i="2"/>
  <c r="H12" i="2"/>
  <c r="G6" i="2"/>
  <c r="G13" i="2"/>
  <c r="H6" i="2"/>
  <c r="H13" i="2"/>
  <c r="F4" i="2"/>
</calcChain>
</file>

<file path=xl/sharedStrings.xml><?xml version="1.0" encoding="utf-8"?>
<sst xmlns="http://schemas.openxmlformats.org/spreadsheetml/2006/main" count="696" uniqueCount="340">
  <si>
    <t>TAMANHO NOMINAL</t>
  </si>
  <si>
    <t>DESGNAÇÃO DA ROSCA (POL.)</t>
  </si>
  <si>
    <t>1/2</t>
  </si>
  <si>
    <t>3/4</t>
  </si>
  <si>
    <t>1</t>
  </si>
  <si>
    <t>1.1/4</t>
  </si>
  <si>
    <t>1.1/2</t>
  </si>
  <si>
    <t>2</t>
  </si>
  <si>
    <t>2.1/2</t>
  </si>
  <si>
    <t>3</t>
  </si>
  <si>
    <t>4</t>
  </si>
  <si>
    <t>5</t>
  </si>
  <si>
    <t>6</t>
  </si>
  <si>
    <t>DIÂMETRO EXTERNO (mm)</t>
  </si>
  <si>
    <t>ESPESSURA DA PAREDE (mm)</t>
  </si>
  <si>
    <t>ÁREA TOTAL ÚTIL</t>
  </si>
  <si>
    <t>ÁREA ÚTIL 1 CABO (53%)</t>
  </si>
  <si>
    <t>ÁREA ÚTIL 2 CABOS (31%)</t>
  </si>
  <si>
    <r>
      <t xml:space="preserve">ÁREA ÚTIL </t>
    </r>
    <r>
      <rPr>
        <b/>
        <sz val="11"/>
        <color theme="1"/>
        <rFont val="Calibri"/>
        <family val="2"/>
      </rPr>
      <t>≥ 3</t>
    </r>
    <r>
      <rPr>
        <b/>
        <sz val="11"/>
        <color theme="1"/>
        <rFont val="Calibri"/>
        <family val="2"/>
        <scheme val="minor"/>
      </rPr>
      <t xml:space="preserve"> CABO (40%)</t>
    </r>
  </si>
  <si>
    <t>ELETRODUTO RÍGIDO DE AÇO CARBONO - TIPO PESADO (CARBINOX)</t>
  </si>
  <si>
    <t>ELETRODUTO RÍGIDO DE PVC - ROSCADO (TIGRE)</t>
  </si>
  <si>
    <r>
      <t>SEÇÃO NOMINAL (mm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</si>
  <si>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DIÂMETRO NOMINAL DO CONDUTOR (mm)</t>
  </si>
  <si>
    <t>ESPESSURA NOMINAL DA ISOLAÇÃO (mm)</t>
  </si>
  <si>
    <t>ESPESSURA NOMINAL COBERT. (mm)</t>
  </si>
  <si>
    <t>DIÂMETRO NOMINAL EXTERNO (mm)</t>
  </si>
  <si>
    <t>PESO (Kg/Km)</t>
  </si>
  <si>
    <t>1x1,5</t>
  </si>
  <si>
    <t>1x2,5</t>
  </si>
  <si>
    <t>1x4,0</t>
  </si>
  <si>
    <t>1x6,0</t>
  </si>
  <si>
    <t>1x10</t>
  </si>
  <si>
    <t>1x16</t>
  </si>
  <si>
    <t>1x25</t>
  </si>
  <si>
    <t>1x35</t>
  </si>
  <si>
    <t>1x50</t>
  </si>
  <si>
    <t>1x70</t>
  </si>
  <si>
    <t>1x95</t>
  </si>
  <si>
    <t>1x120</t>
  </si>
  <si>
    <t>1x150</t>
  </si>
  <si>
    <t>1x185</t>
  </si>
  <si>
    <t>1x240</t>
  </si>
  <si>
    <r>
      <t>ÁREA TOTAL DO CONDUTOR (mm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</si>
  <si>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CABOS SINTENAX FLEX 1KV (PRYSMIAN) - UNIPOLAR</t>
  </si>
  <si>
    <t>CABOS SINTENAX FLEX 1KV (PRYSMIAN) - BIPOLAR</t>
  </si>
  <si>
    <t>2x1,5</t>
  </si>
  <si>
    <t>2x2,5</t>
  </si>
  <si>
    <t>2x4,0</t>
  </si>
  <si>
    <t>2x6,0</t>
  </si>
  <si>
    <t>2x10</t>
  </si>
  <si>
    <t>2x16</t>
  </si>
  <si>
    <t>2x25</t>
  </si>
  <si>
    <t>2x35</t>
  </si>
  <si>
    <t>2x50</t>
  </si>
  <si>
    <t>2x70</t>
  </si>
  <si>
    <t>2x95</t>
  </si>
  <si>
    <t>2x120</t>
  </si>
  <si>
    <t>2x150</t>
  </si>
  <si>
    <t>2x185</t>
  </si>
  <si>
    <t>2x240</t>
  </si>
  <si>
    <t>CABOS SINTENAX FLEX 1KV (PRYSMIAN) - TRIPOLAR</t>
  </si>
  <si>
    <t>3x1,5</t>
  </si>
  <si>
    <t>3x2,5</t>
  </si>
  <si>
    <t>3x4,0</t>
  </si>
  <si>
    <t>3x6,0</t>
  </si>
  <si>
    <t>3x10</t>
  </si>
  <si>
    <t>3x16</t>
  </si>
  <si>
    <t>3x25</t>
  </si>
  <si>
    <t>3x35</t>
  </si>
  <si>
    <t>3x50</t>
  </si>
  <si>
    <t>3x70</t>
  </si>
  <si>
    <t>3x95</t>
  </si>
  <si>
    <t>3x120</t>
  </si>
  <si>
    <t>3x150</t>
  </si>
  <si>
    <t>3x185</t>
  </si>
  <si>
    <t>3x240</t>
  </si>
  <si>
    <t>CABOS SINTENAX FLEX 1KV (PRYSMIAN) - TETRAPOLAR</t>
  </si>
  <si>
    <t>4x1,5</t>
  </si>
  <si>
    <t>4x2,5</t>
  </si>
  <si>
    <t>4x4,0</t>
  </si>
  <si>
    <t>4x6,0</t>
  </si>
  <si>
    <t>4x10</t>
  </si>
  <si>
    <t>4x16</t>
  </si>
  <si>
    <t>4x25</t>
  </si>
  <si>
    <t>4x35</t>
  </si>
  <si>
    <t>4x50</t>
  </si>
  <si>
    <t>4x70</t>
  </si>
  <si>
    <t>4x95</t>
  </si>
  <si>
    <t>4x120</t>
  </si>
  <si>
    <t>4x150</t>
  </si>
  <si>
    <t>4x185</t>
  </si>
  <si>
    <t>4x240</t>
  </si>
  <si>
    <t>CABOS TIPO "CM" 500V (POLIRON) - CLASSE 5 PVC/A-ST1</t>
  </si>
  <si>
    <t>2x0,5</t>
  </si>
  <si>
    <t>3x0,5</t>
  </si>
  <si>
    <t>4x0,5</t>
  </si>
  <si>
    <t>5x0,5</t>
  </si>
  <si>
    <t>6x0,5</t>
  </si>
  <si>
    <t>7x0,5</t>
  </si>
  <si>
    <t>8x0,5</t>
  </si>
  <si>
    <t>10x0,5</t>
  </si>
  <si>
    <t>12x0,5</t>
  </si>
  <si>
    <t>14x0,5</t>
  </si>
  <si>
    <t>16x0,5</t>
  </si>
  <si>
    <t>19x0,5</t>
  </si>
  <si>
    <t>21x0,5</t>
  </si>
  <si>
    <t>24x0,5</t>
  </si>
  <si>
    <t>30x0,5</t>
  </si>
  <si>
    <t>40x0,5</t>
  </si>
  <si>
    <t>52x0,5</t>
  </si>
  <si>
    <t>61x0,5</t>
  </si>
  <si>
    <t>2x0,75</t>
  </si>
  <si>
    <t>3x0,75</t>
  </si>
  <si>
    <t>4x0,75</t>
  </si>
  <si>
    <t>5x0,75</t>
  </si>
  <si>
    <t>6x0,75</t>
  </si>
  <si>
    <t>7x0,75</t>
  </si>
  <si>
    <t>8x0,75</t>
  </si>
  <si>
    <t>10x0,75</t>
  </si>
  <si>
    <t>12x0,75</t>
  </si>
  <si>
    <t>14x0,75</t>
  </si>
  <si>
    <t>16x0,75</t>
  </si>
  <si>
    <t>19x0,75</t>
  </si>
  <si>
    <t>21x0,75</t>
  </si>
  <si>
    <t>24x0,75</t>
  </si>
  <si>
    <t>30x0,75</t>
  </si>
  <si>
    <t>40x0,75</t>
  </si>
  <si>
    <t>52x0,75</t>
  </si>
  <si>
    <t>61x0,75</t>
  </si>
  <si>
    <t>2x1,0</t>
  </si>
  <si>
    <t>3x1,0</t>
  </si>
  <si>
    <t>4x1,0</t>
  </si>
  <si>
    <t>5x1,0</t>
  </si>
  <si>
    <t>6x1,0</t>
  </si>
  <si>
    <t>7x1,0</t>
  </si>
  <si>
    <t>8x1,0</t>
  </si>
  <si>
    <t>10x1,0</t>
  </si>
  <si>
    <t>12x1,0</t>
  </si>
  <si>
    <t>14x1,0</t>
  </si>
  <si>
    <t>16x1,0</t>
  </si>
  <si>
    <t>19x1,0</t>
  </si>
  <si>
    <t>21x1,0</t>
  </si>
  <si>
    <t>24x1,0</t>
  </si>
  <si>
    <t>30x1,0</t>
  </si>
  <si>
    <t>40x1,0</t>
  </si>
  <si>
    <t>52x1,0</t>
  </si>
  <si>
    <t>61x1,0</t>
  </si>
  <si>
    <t>CABOS TIPO "CM" 1000V (POLIRON) - CLASSE 5 PVC/A-ST1</t>
  </si>
  <si>
    <t>5x1,5</t>
  </si>
  <si>
    <t>6x1,5</t>
  </si>
  <si>
    <t>7x1,5</t>
  </si>
  <si>
    <t>8x1,5</t>
  </si>
  <si>
    <t>10x1,5</t>
  </si>
  <si>
    <t>12x1,5</t>
  </si>
  <si>
    <t>14x1,5</t>
  </si>
  <si>
    <t>16x1,5</t>
  </si>
  <si>
    <t>19x1,5</t>
  </si>
  <si>
    <t>21x1,5</t>
  </si>
  <si>
    <t>24x1,5</t>
  </si>
  <si>
    <t>30x1,5</t>
  </si>
  <si>
    <t>40x1,5</t>
  </si>
  <si>
    <t>52x1,5</t>
  </si>
  <si>
    <t>61x1,5</t>
  </si>
  <si>
    <t>CABOS ETHERNET (FURUKAWA) - INDOOR/OUTDOOR CAT. 6 (F/UTP)</t>
  </si>
  <si>
    <t>SEÇÃO NOMINAL (AWG)</t>
  </si>
  <si>
    <t>8x23</t>
  </si>
  <si>
    <t>-</t>
  </si>
  <si>
    <t>CABOS ETHERNET (FURUKAWA) - INDOOR CAT. 6 (F/UTP/CM/CMR)</t>
  </si>
  <si>
    <t>CABOS TIPO "CA" 500V (POLIRON) - CLASSE 5 PVC/A-ST1</t>
  </si>
  <si>
    <t>2x1,0+SH</t>
  </si>
  <si>
    <t>3x1,0+SH</t>
  </si>
  <si>
    <t>4x1,0+SH</t>
  </si>
  <si>
    <t>5x1,0+SH</t>
  </si>
  <si>
    <t>6x1,0+SH</t>
  </si>
  <si>
    <t>7x1,0+SH</t>
  </si>
  <si>
    <t>8x1,0+SH</t>
  </si>
  <si>
    <t>10x1,0+SH</t>
  </si>
  <si>
    <t>12x1,0+SH</t>
  </si>
  <si>
    <t>14x1,0+SH</t>
  </si>
  <si>
    <t>16x1,0+SH</t>
  </si>
  <si>
    <t>19x1,0+SH</t>
  </si>
  <si>
    <t>21x1,0+SH</t>
  </si>
  <si>
    <t>24x1,0+SH</t>
  </si>
  <si>
    <t>30x1,0+SH</t>
  </si>
  <si>
    <t>40x1,0+SH</t>
  </si>
  <si>
    <t>52x1,0+SH</t>
  </si>
  <si>
    <t>61x1,0+SH</t>
  </si>
  <si>
    <t>50x50</t>
  </si>
  <si>
    <t>ÁREA INTERNA TOTAL ÚTIL</t>
  </si>
  <si>
    <t>ELETROCALHA PERFURADA SERVIÇO PESADO (DISPAN)</t>
  </si>
  <si>
    <r>
      <t>SEÇÃO (mm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</si>
  <si>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t>CARGA SUPORTADA EM KG/M - SUPORTAÇÃO A CADA 2,5M</t>
  </si>
  <si>
    <t>LEITOS SERVIÇO PESADO (DISPAN)</t>
  </si>
  <si>
    <t>ESPECIFICAÇÃO</t>
  </si>
  <si>
    <t>75x50</t>
  </si>
  <si>
    <t>100x50</t>
  </si>
  <si>
    <t>150x50</t>
  </si>
  <si>
    <t>200x50</t>
  </si>
  <si>
    <t>300x50</t>
  </si>
  <si>
    <t>400x50</t>
  </si>
  <si>
    <t>500x50</t>
  </si>
  <si>
    <t>600x50</t>
  </si>
  <si>
    <t>700x50</t>
  </si>
  <si>
    <t>800x50</t>
  </si>
  <si>
    <t>75x75</t>
  </si>
  <si>
    <t>100x75</t>
  </si>
  <si>
    <t>150x75</t>
  </si>
  <si>
    <t>200x75</t>
  </si>
  <si>
    <t>300x75</t>
  </si>
  <si>
    <t>400x75</t>
  </si>
  <si>
    <t>500x75</t>
  </si>
  <si>
    <t>600x75</t>
  </si>
  <si>
    <t>700x75</t>
  </si>
  <si>
    <t>800x75</t>
  </si>
  <si>
    <t>1000x75</t>
  </si>
  <si>
    <t>100x100</t>
  </si>
  <si>
    <t>150x100</t>
  </si>
  <si>
    <t>200x100</t>
  </si>
  <si>
    <t>300x100</t>
  </si>
  <si>
    <t>400x100</t>
  </si>
  <si>
    <t>500x100</t>
  </si>
  <si>
    <t>600x100</t>
  </si>
  <si>
    <t>700x100</t>
  </si>
  <si>
    <t>800x100</t>
  </si>
  <si>
    <t>1000x100</t>
  </si>
  <si>
    <t>150x150</t>
  </si>
  <si>
    <t>200x150</t>
  </si>
  <si>
    <t>300x150</t>
  </si>
  <si>
    <t>400x150</t>
  </si>
  <si>
    <t>500x150</t>
  </si>
  <si>
    <t>600x150</t>
  </si>
  <si>
    <t>700x150</t>
  </si>
  <si>
    <t>800x150</t>
  </si>
  <si>
    <t>1000x150</t>
  </si>
  <si>
    <t>200x200</t>
  </si>
  <si>
    <t>300x200</t>
  </si>
  <si>
    <t>400x200</t>
  </si>
  <si>
    <t>500x200</t>
  </si>
  <si>
    <t>600x200</t>
  </si>
  <si>
    <t>700x200</t>
  </si>
  <si>
    <t>800x200</t>
  </si>
  <si>
    <t>1000x200</t>
  </si>
  <si>
    <t>900x100</t>
  </si>
  <si>
    <t>1100x100</t>
  </si>
  <si>
    <t>1200x100</t>
  </si>
  <si>
    <t>1500x100</t>
  </si>
  <si>
    <t>ALTURA ÚTIL</t>
  </si>
  <si>
    <t>LARGURA ÚTIL</t>
  </si>
  <si>
    <t>TRECHO:</t>
  </si>
  <si>
    <t>TIPO:</t>
  </si>
  <si>
    <t>8x23E</t>
  </si>
  <si>
    <t>ÁREA TOTAL DO CABO:</t>
  </si>
  <si>
    <t>TIPO DE CABO:</t>
  </si>
  <si>
    <t>FORMAÇÃO DO CABO 1:</t>
  </si>
  <si>
    <t>ÁREA DO CABO:</t>
  </si>
  <si>
    <t>QTDADE:</t>
  </si>
  <si>
    <t>ÁREA TOTAL NECESSÁRIA:</t>
  </si>
  <si>
    <t>CABOS FIBRA (FURUKAWA) - INTERNO/EXTERNO</t>
  </si>
  <si>
    <t>DIM. / BITOLA ESCOLHIDA:</t>
  </si>
  <si>
    <t>ÁREA TOTAL SUPORTADA PELA DIM. / BITOLA ESCOLHIDA:</t>
  </si>
  <si>
    <t>CABOS PROFIBUS DP</t>
  </si>
  <si>
    <t>2x22</t>
  </si>
  <si>
    <t>KANAFLEX</t>
  </si>
  <si>
    <t>CABOS MODBUS RTU</t>
  </si>
  <si>
    <t>PERFILADO PERFURADA SERVIÇO PESADO (DISPAN)</t>
  </si>
  <si>
    <t>38x38</t>
  </si>
  <si>
    <t>38x76</t>
  </si>
  <si>
    <t>CABOS VOLTALENE 15KV (PRYSMIAN) - UNIPOLAR</t>
  </si>
  <si>
    <t>CABOS SINTENAX FLEX 1KV (PRYSMIAN) - PENTAPOLAR</t>
  </si>
  <si>
    <t>5x2,5</t>
  </si>
  <si>
    <t>5x4,0</t>
  </si>
  <si>
    <t>5x6,0</t>
  </si>
  <si>
    <t>5x10</t>
  </si>
  <si>
    <t>5x16</t>
  </si>
  <si>
    <t>5x25</t>
  </si>
  <si>
    <t>5x35</t>
  </si>
  <si>
    <t>TIGREFLEX</t>
  </si>
  <si>
    <t>5/8</t>
  </si>
  <si>
    <t>1x300</t>
  </si>
  <si>
    <t>ALIMENTAÇÃO</t>
  </si>
  <si>
    <r>
      <t>3x1,5mm</t>
    </r>
    <r>
      <rPr>
        <vertAlign val="superscript"/>
        <sz val="10"/>
        <color theme="1"/>
        <rFont val="Times New Roman"/>
        <family val="1"/>
      </rPr>
      <t>2</t>
    </r>
  </si>
  <si>
    <t xml:space="preserve">3/4" </t>
  </si>
  <si>
    <t>SINAL</t>
  </si>
  <si>
    <t>ILUMINAÇÃO</t>
  </si>
  <si>
    <t>CÁLCULOS DE ELETRODUTOS / ELETROCALHAS / LEITOS - CASA DE PAINÉIS</t>
  </si>
  <si>
    <t>INFRAESTRUTURA DE ILUMINAÇÃO</t>
  </si>
  <si>
    <t>ELETRODUTO (3 CONDUTORES = 40% OCUPAÇÃO)</t>
  </si>
  <si>
    <t>OBS_1: TODOS OS TRECHOS SERÃO CÁLCULADOS PARA 3 CONDUTORES CARREGADOS;</t>
  </si>
  <si>
    <r>
      <t>1x2,5mm</t>
    </r>
    <r>
      <rPr>
        <vertAlign val="superscript"/>
        <sz val="10"/>
        <color theme="1"/>
        <rFont val="Times New Roman"/>
        <family val="1"/>
      </rPr>
      <t>2</t>
    </r>
  </si>
  <si>
    <t>INFRAESTRUTURA DE ALIMENTAÇÃO DO FIT-01</t>
  </si>
  <si>
    <t>INFRAESTRUTURA DE SINAL DO FIT-01</t>
  </si>
  <si>
    <r>
      <t>2x1,5mm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+SH</t>
    </r>
  </si>
  <si>
    <t>INFRAESTRUTURA DE SINAL DO FIT-01 (SINAL DO SENSOR)</t>
  </si>
  <si>
    <r>
      <t>2x1,0mm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+SH</t>
    </r>
  </si>
  <si>
    <t>FORMAÇÃO DO CABO 2:</t>
  </si>
  <si>
    <r>
      <t>3x1,0mm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+SH</t>
    </r>
  </si>
  <si>
    <t xml:space="preserve">1" </t>
  </si>
  <si>
    <t>SINAL SENSOR</t>
  </si>
  <si>
    <t>CÁLCULOS DE ELETRODUTOS / ELETROCALHAS / LEITOS - DISTRIBUIÇÃO</t>
  </si>
  <si>
    <t>KANAFLEX (3 CONDUTORES = 40% OCUPAÇÃO)</t>
  </si>
  <si>
    <t>ALIMENTAÇÃO 380Vac</t>
  </si>
  <si>
    <t>FORMAÇÃO DO CABO 1A:</t>
  </si>
  <si>
    <t>FORMAÇÃO DO CABO 1B:</t>
  </si>
  <si>
    <r>
      <t>1x95mm</t>
    </r>
    <r>
      <rPr>
        <vertAlign val="superscript"/>
        <sz val="10"/>
        <color theme="1"/>
        <rFont val="Times New Roman"/>
        <family val="1"/>
      </rPr>
      <t>2</t>
    </r>
  </si>
  <si>
    <r>
      <t>1x50mm</t>
    </r>
    <r>
      <rPr>
        <vertAlign val="superscript"/>
        <sz val="10"/>
        <color theme="1"/>
        <rFont val="Times New Roman"/>
        <family val="1"/>
      </rPr>
      <t>2</t>
    </r>
  </si>
  <si>
    <t xml:space="preserve">3" </t>
  </si>
  <si>
    <t>TRECHO 001 OU 002</t>
  </si>
  <si>
    <t>TRECHO 003</t>
  </si>
  <si>
    <r>
      <t>1x35mm</t>
    </r>
    <r>
      <rPr>
        <vertAlign val="superscript"/>
        <sz val="10"/>
        <color theme="1"/>
        <rFont val="Times New Roman"/>
        <family val="1"/>
      </rPr>
      <t>2</t>
    </r>
  </si>
  <si>
    <r>
      <t>1x16mm</t>
    </r>
    <r>
      <rPr>
        <vertAlign val="superscript"/>
        <sz val="10"/>
        <color theme="1"/>
        <rFont val="Times New Roman"/>
        <family val="1"/>
      </rPr>
      <t>2</t>
    </r>
  </si>
  <si>
    <t>COMANDO 220Vac</t>
  </si>
  <si>
    <t>SINAIS</t>
  </si>
  <si>
    <t xml:space="preserve">2" </t>
  </si>
  <si>
    <t>TRECHO 004</t>
  </si>
  <si>
    <r>
      <t>2x0,5mm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+SH</t>
    </r>
  </si>
  <si>
    <r>
      <t>2x0,75mm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+SH</t>
    </r>
  </si>
  <si>
    <r>
      <t>5x4,0mm</t>
    </r>
    <r>
      <rPr>
        <vertAlign val="superscript"/>
        <sz val="10"/>
        <color theme="1"/>
        <rFont val="Times New Roman"/>
        <family val="1"/>
      </rPr>
      <t>2</t>
    </r>
  </si>
  <si>
    <t>TRECHO IL1 OU IL2</t>
  </si>
  <si>
    <t>ILUMINAÇÃO EXTERNA</t>
  </si>
  <si>
    <r>
      <t>5x2,5mm</t>
    </r>
    <r>
      <rPr>
        <vertAlign val="superscript"/>
        <sz val="10"/>
        <color theme="1"/>
        <rFont val="Times New Roman"/>
        <family val="1"/>
      </rPr>
      <t>2</t>
    </r>
  </si>
  <si>
    <t xml:space="preserve">1.1/4" </t>
  </si>
  <si>
    <t>TRECHO AL</t>
  </si>
  <si>
    <t>ALARME</t>
  </si>
  <si>
    <r>
      <t>4x1,0mm</t>
    </r>
    <r>
      <rPr>
        <vertAlign val="superscript"/>
        <sz val="10"/>
        <color theme="1"/>
        <rFont val="Times New Roman"/>
        <family val="1"/>
      </rPr>
      <t>2</t>
    </r>
  </si>
  <si>
    <t>CANALETA ABAIXO DOS QUADROS</t>
  </si>
  <si>
    <t>LEITO (3 CONDUTORES = 40% OCUPAÇÃO)</t>
  </si>
  <si>
    <t>CABOS 220Vac / 380Vacc</t>
  </si>
  <si>
    <t>FORMAÇÃO DO CABO 2A:</t>
  </si>
  <si>
    <t>FORMAÇÃO DO CABO 2B:</t>
  </si>
  <si>
    <r>
      <t>1x70mm</t>
    </r>
    <r>
      <rPr>
        <vertAlign val="superscript"/>
        <sz val="10"/>
        <color theme="1"/>
        <rFont val="Times New Roman"/>
        <family val="1"/>
      </rPr>
      <t>2</t>
    </r>
  </si>
  <si>
    <t>FORMAÇÃO DO CABO 3:</t>
  </si>
  <si>
    <t>FORMAÇÃO DO CABO 4:</t>
  </si>
  <si>
    <t>FORMAÇÃO DO CABO 5:</t>
  </si>
  <si>
    <t>FORMAÇÃO DO CABO 6A:</t>
  </si>
  <si>
    <t>FORMAÇÃO DO CABO 6B:</t>
  </si>
  <si>
    <t>FORMAÇÃO DO CABO 7:</t>
  </si>
  <si>
    <t>200x100mm</t>
  </si>
  <si>
    <t xml:space="preserve">1.1/2" </t>
  </si>
  <si>
    <t>TRECHO INTERNO A CASA DE BOMBAS</t>
  </si>
  <si>
    <t>TIGREFLEX (3 CONDUTORES = 40% OCUPAÇÃO)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</si>
</sst>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b/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0" borderId="0" xfId="0" applyFont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right" vertical="center"/>
    </xf>
    <xf numFmtId="2" fontId="4" fillId="0" borderId="1" xfId="0" applyNumberFormat="1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98F00-D185-4B4F-9E0D-DDC4311C7F4C}">
  <sheetPr codeName="Planilha2"/>
  <dimension ref="A1:H13"/>
  <sheetViews>
    <sheetView zoomScaleNormal="100" zoomScaleSheetLayoutView="100" workbookViewId="0">
      <selection sqref="A1:H1"/>
    </sheetView>
  </sheetViews>
  <sheetFormatPr defaultRowHeight="14.4" x14ac:dyDescent="0.3"/>
  <cols>
    <col min="1" max="8" width="15.77734375" style="1" customWidth="1"/>
    <col min="9" max="16384" width="8.88671875" style="1"/>
  </cols>
  <sheetData>
    <row r="1" spans="1:8" ht="14.4" customHeight="1" x14ac:dyDescent="0.3">
      <c r="A1" s="22" t="s">
        <v>19</v>
      </c>
      <c r="B1" s="22"/>
      <c r="C1" s="22"/>
      <c r="D1" s="22"/>
      <c r="E1" s="22"/>
      <c r="F1" s="22"/>
      <c r="G1" s="22"/>
      <c r="H1" s="22"/>
    </row>
    <row r="2" spans="1:8" ht="28.8" x14ac:dyDescent="0.3">
      <c r="A2" s="5" t="s">
        <v>0</v>
      </c>
      <c r="B2" s="5" t="s">
        <v>1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</row>
    <row r="3" spans="1:8" x14ac:dyDescent="0.3">
      <c r="A3" s="2">
        <v>15</v>
      </c>
      <c r="B3" s="3" t="s">
        <v>2</v>
      </c>
      <c r="C3" s="2">
        <v>21.3</v>
      </c>
      <c r="D3" s="2">
        <v>2.25</v>
      </c>
      <c r="E3" s="4">
        <f>((3.1415926/4)*((C3-(2*D3))^2))</f>
        <v>221.67077385600001</v>
      </c>
      <c r="F3" s="4">
        <f t="shared" ref="F3:F13" si="0">E3*53%</f>
        <v>117.48551014368002</v>
      </c>
      <c r="G3" s="4">
        <f t="shared" ref="G3:G13" si="1">E3*31%</f>
        <v>68.717939895360004</v>
      </c>
      <c r="H3" s="4">
        <f t="shared" ref="H3:H13" si="2">E3*40%</f>
        <v>88.66830954240001</v>
      </c>
    </row>
    <row r="4" spans="1:8" x14ac:dyDescent="0.3">
      <c r="A4" s="2">
        <v>20</v>
      </c>
      <c r="B4" s="3" t="s">
        <v>3</v>
      </c>
      <c r="C4" s="2">
        <v>26.9</v>
      </c>
      <c r="D4" s="2">
        <v>2.25</v>
      </c>
      <c r="E4" s="4">
        <f t="shared" ref="E4:E13" si="3">((3.1415926/4)*((C4-(2*D4))^2))</f>
        <v>394.08137574399996</v>
      </c>
      <c r="F4" s="4">
        <f t="shared" si="0"/>
        <v>208.86312914432</v>
      </c>
      <c r="G4" s="4">
        <f t="shared" si="1"/>
        <v>122.16522648063999</v>
      </c>
      <c r="H4" s="4">
        <f t="shared" si="2"/>
        <v>157.63255029760001</v>
      </c>
    </row>
    <row r="5" spans="1:8" x14ac:dyDescent="0.3">
      <c r="A5" s="2">
        <v>25</v>
      </c>
      <c r="B5" s="3" t="s">
        <v>4</v>
      </c>
      <c r="C5" s="2">
        <v>33.700000000000003</v>
      </c>
      <c r="D5" s="2">
        <v>2.65</v>
      </c>
      <c r="E5" s="4">
        <f t="shared" si="3"/>
        <v>633.47073186400019</v>
      </c>
      <c r="F5" s="4">
        <f t="shared" si="0"/>
        <v>335.73948788792012</v>
      </c>
      <c r="G5" s="4">
        <f t="shared" si="1"/>
        <v>196.37592687784004</v>
      </c>
      <c r="H5" s="4">
        <f t="shared" si="2"/>
        <v>253.3882927456001</v>
      </c>
    </row>
    <row r="6" spans="1:8" x14ac:dyDescent="0.3">
      <c r="A6" s="2">
        <v>32</v>
      </c>
      <c r="B6" s="3" t="s">
        <v>5</v>
      </c>
      <c r="C6" s="2">
        <v>42.4</v>
      </c>
      <c r="D6" s="2">
        <v>3</v>
      </c>
      <c r="E6" s="4">
        <f t="shared" si="3"/>
        <v>1040.6211328239999</v>
      </c>
      <c r="F6" s="4">
        <f t="shared" si="0"/>
        <v>551.52920039671994</v>
      </c>
      <c r="G6" s="4">
        <f t="shared" si="1"/>
        <v>322.59255117543995</v>
      </c>
      <c r="H6" s="4">
        <f t="shared" si="2"/>
        <v>416.24845312959997</v>
      </c>
    </row>
    <row r="7" spans="1:8" x14ac:dyDescent="0.3">
      <c r="A7" s="2">
        <v>40</v>
      </c>
      <c r="B7" s="3" t="s">
        <v>6</v>
      </c>
      <c r="C7" s="2">
        <v>48.3</v>
      </c>
      <c r="D7" s="2">
        <v>3</v>
      </c>
      <c r="E7" s="4">
        <f t="shared" si="3"/>
        <v>1405.3050558134998</v>
      </c>
      <c r="F7" s="4">
        <f t="shared" si="0"/>
        <v>744.81167958115498</v>
      </c>
      <c r="G7" s="4">
        <f t="shared" si="1"/>
        <v>435.64456730218495</v>
      </c>
      <c r="H7" s="4">
        <f t="shared" si="2"/>
        <v>562.12202232539994</v>
      </c>
    </row>
    <row r="8" spans="1:8" x14ac:dyDescent="0.3">
      <c r="A8" s="2">
        <v>50</v>
      </c>
      <c r="B8" s="3" t="s">
        <v>7</v>
      </c>
      <c r="C8" s="2">
        <v>60.3</v>
      </c>
      <c r="D8" s="2">
        <v>3.35</v>
      </c>
      <c r="E8" s="4">
        <f t="shared" si="3"/>
        <v>2256.4174690239997</v>
      </c>
      <c r="F8" s="4">
        <f t="shared" si="0"/>
        <v>1195.9012585827199</v>
      </c>
      <c r="G8" s="4">
        <f t="shared" si="1"/>
        <v>699.48941539743987</v>
      </c>
      <c r="H8" s="4">
        <f t="shared" si="2"/>
        <v>902.56698760959989</v>
      </c>
    </row>
    <row r="9" spans="1:8" x14ac:dyDescent="0.3">
      <c r="A9" s="2">
        <v>65</v>
      </c>
      <c r="B9" s="3" t="s">
        <v>8</v>
      </c>
      <c r="C9" s="2">
        <v>73</v>
      </c>
      <c r="D9" s="2">
        <v>3.75</v>
      </c>
      <c r="E9" s="4">
        <f t="shared" si="3"/>
        <v>3369.5544130375001</v>
      </c>
      <c r="F9" s="4">
        <f t="shared" si="0"/>
        <v>1785.8638389098751</v>
      </c>
      <c r="G9" s="4">
        <f t="shared" si="1"/>
        <v>1044.5618680416251</v>
      </c>
      <c r="H9" s="4">
        <f t="shared" si="2"/>
        <v>1347.8217652150001</v>
      </c>
    </row>
    <row r="10" spans="1:8" x14ac:dyDescent="0.3">
      <c r="A10" s="2">
        <v>80</v>
      </c>
      <c r="B10" s="3" t="s">
        <v>9</v>
      </c>
      <c r="C10" s="2">
        <v>88.9</v>
      </c>
      <c r="D10" s="2">
        <v>3.75</v>
      </c>
      <c r="E10" s="4">
        <f t="shared" si="3"/>
        <v>5204.016725974001</v>
      </c>
      <c r="F10" s="4">
        <f t="shared" si="0"/>
        <v>2758.1288647662209</v>
      </c>
      <c r="G10" s="4">
        <f t="shared" si="1"/>
        <v>1613.2451850519403</v>
      </c>
      <c r="H10" s="4">
        <f t="shared" si="2"/>
        <v>2081.6066903896003</v>
      </c>
    </row>
    <row r="11" spans="1:8" x14ac:dyDescent="0.3">
      <c r="A11" s="2">
        <v>100</v>
      </c>
      <c r="B11" s="3" t="s">
        <v>10</v>
      </c>
      <c r="C11" s="2">
        <v>114.3</v>
      </c>
      <c r="D11" s="2">
        <v>4.25</v>
      </c>
      <c r="E11" s="4">
        <f t="shared" si="3"/>
        <v>8791.4641477659989</v>
      </c>
      <c r="F11" s="4">
        <f t="shared" si="0"/>
        <v>4659.4759983159793</v>
      </c>
      <c r="G11" s="4">
        <f t="shared" si="1"/>
        <v>2725.3538858074598</v>
      </c>
      <c r="H11" s="4">
        <f t="shared" si="2"/>
        <v>3516.5856591063998</v>
      </c>
    </row>
    <row r="12" spans="1:8" x14ac:dyDescent="0.3">
      <c r="A12" s="2">
        <v>125</v>
      </c>
      <c r="B12" s="3" t="s">
        <v>11</v>
      </c>
      <c r="C12" s="2">
        <v>141.30000000000001</v>
      </c>
      <c r="D12" s="2">
        <v>5</v>
      </c>
      <c r="E12" s="4">
        <f t="shared" si="3"/>
        <v>13540.020632573502</v>
      </c>
      <c r="F12" s="4">
        <f t="shared" si="0"/>
        <v>7176.2109352639563</v>
      </c>
      <c r="G12" s="4">
        <f t="shared" si="1"/>
        <v>4197.4063960977855</v>
      </c>
      <c r="H12" s="4">
        <f t="shared" si="2"/>
        <v>5416.0082530294012</v>
      </c>
    </row>
    <row r="13" spans="1:8" x14ac:dyDescent="0.3">
      <c r="A13" s="2">
        <v>150</v>
      </c>
      <c r="B13" s="3" t="s">
        <v>12</v>
      </c>
      <c r="C13" s="2">
        <v>168.3</v>
      </c>
      <c r="D13" s="2">
        <v>5.3</v>
      </c>
      <c r="E13" s="4">
        <f t="shared" si="3"/>
        <v>19532.294357813505</v>
      </c>
      <c r="F13" s="4">
        <f t="shared" si="0"/>
        <v>10352.116009641159</v>
      </c>
      <c r="G13" s="4">
        <f t="shared" si="1"/>
        <v>6055.0112509221863</v>
      </c>
      <c r="H13" s="4">
        <f t="shared" si="2"/>
        <v>7812.9177431254029</v>
      </c>
    </row>
  </sheetData>
  <mergeCells count="1">
    <mergeCell ref="A1:H1"/>
  </mergeCells>
  <pageMargins left="0.511811024" right="0.511811024" top="0.78740157499999996" bottom="0.78740157499999996" header="0.31496062000000002" footer="0.31496062000000002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0668F-9710-4ECC-BB6F-60F8B8421754}">
  <sheetPr codeName="Planilha3"/>
  <dimension ref="A1:H11"/>
  <sheetViews>
    <sheetView workbookViewId="0">
      <selection sqref="A1:H1"/>
    </sheetView>
  </sheetViews>
  <sheetFormatPr defaultRowHeight="14.4" x14ac:dyDescent="0.3"/>
  <cols>
    <col min="1" max="8" width="15.77734375" style="1" customWidth="1"/>
    <col min="9" max="16384" width="8.88671875" style="1"/>
  </cols>
  <sheetData>
    <row r="1" spans="1:8" ht="14.4" customHeight="1" x14ac:dyDescent="0.3">
      <c r="A1" s="23" t="s">
        <v>20</v>
      </c>
      <c r="B1" s="24"/>
      <c r="C1" s="24"/>
      <c r="D1" s="24"/>
      <c r="E1" s="24"/>
      <c r="F1" s="24"/>
      <c r="G1" s="24"/>
      <c r="H1" s="24"/>
    </row>
    <row r="2" spans="1:8" ht="28.8" x14ac:dyDescent="0.3">
      <c r="A2" s="5" t="s">
        <v>0</v>
      </c>
      <c r="B2" s="5" t="s">
        <v>1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</row>
    <row r="3" spans="1:8" x14ac:dyDescent="0.3">
      <c r="A3" s="2">
        <v>16</v>
      </c>
      <c r="B3" s="3" t="s">
        <v>2</v>
      </c>
      <c r="C3" s="2">
        <v>21.24</v>
      </c>
      <c r="D3" s="2">
        <v>2.2000000000000002</v>
      </c>
      <c r="E3" s="4">
        <f>((3.1415926/4)*((C3-(2*D3))^2))</f>
        <v>222.72760560663991</v>
      </c>
      <c r="F3" s="4">
        <f t="shared" ref="F3" si="0">E3*53%</f>
        <v>118.04563097151916</v>
      </c>
      <c r="G3" s="4">
        <f t="shared" ref="G3" si="1">E3*31%</f>
        <v>69.045557738058378</v>
      </c>
      <c r="H3" s="4">
        <f t="shared" ref="H3" si="2">E3*40%</f>
        <v>89.091042242655973</v>
      </c>
    </row>
    <row r="4" spans="1:8" x14ac:dyDescent="0.3">
      <c r="A4" s="2">
        <v>20</v>
      </c>
      <c r="B4" s="3" t="s">
        <v>3</v>
      </c>
      <c r="C4" s="2">
        <v>26.59</v>
      </c>
      <c r="D4" s="2">
        <v>2.2999999999999998</v>
      </c>
      <c r="E4" s="4">
        <f t="shared" ref="E4:E11" si="3">((3.1415926/4)*((C4-(2*D4))^2))</f>
        <v>379.78720795381508</v>
      </c>
      <c r="F4" s="4">
        <f t="shared" ref="F4:F11" si="4">E4*53%</f>
        <v>201.28722021552201</v>
      </c>
      <c r="G4" s="4">
        <f t="shared" ref="G4:G11" si="5">E4*31%</f>
        <v>117.73403446568267</v>
      </c>
      <c r="H4" s="4">
        <f t="shared" ref="H4:H11" si="6">E4*40%</f>
        <v>151.91488318152605</v>
      </c>
    </row>
    <row r="5" spans="1:8" x14ac:dyDescent="0.3">
      <c r="A5" s="2">
        <v>25</v>
      </c>
      <c r="B5" s="3" t="s">
        <v>4</v>
      </c>
      <c r="C5" s="2">
        <v>34.79</v>
      </c>
      <c r="D5" s="2">
        <v>2.7</v>
      </c>
      <c r="E5" s="4">
        <f t="shared" si="3"/>
        <v>678.40500936161504</v>
      </c>
      <c r="F5" s="4">
        <f t="shared" si="4"/>
        <v>359.55465496165601</v>
      </c>
      <c r="G5" s="4">
        <f t="shared" si="5"/>
        <v>210.30555290210066</v>
      </c>
      <c r="H5" s="4">
        <f t="shared" si="6"/>
        <v>271.36200374464602</v>
      </c>
    </row>
    <row r="6" spans="1:8" x14ac:dyDescent="0.3">
      <c r="A6" s="2">
        <v>32</v>
      </c>
      <c r="B6" s="3" t="s">
        <v>5</v>
      </c>
      <c r="C6" s="2">
        <v>44.5</v>
      </c>
      <c r="D6" s="2">
        <v>2.9</v>
      </c>
      <c r="E6" s="4">
        <f t="shared" si="3"/>
        <v>1176.2829552735002</v>
      </c>
      <c r="F6" s="4">
        <f t="shared" si="4"/>
        <v>623.42996629495508</v>
      </c>
      <c r="G6" s="4">
        <f t="shared" si="5"/>
        <v>364.64771613478507</v>
      </c>
      <c r="H6" s="4">
        <f t="shared" si="6"/>
        <v>470.51318210940008</v>
      </c>
    </row>
    <row r="7" spans="1:8" x14ac:dyDescent="0.3">
      <c r="A7" s="2">
        <v>40</v>
      </c>
      <c r="B7" s="3" t="s">
        <v>6</v>
      </c>
      <c r="C7" s="2">
        <v>50.4</v>
      </c>
      <c r="D7" s="2">
        <v>3</v>
      </c>
      <c r="E7" s="4">
        <f t="shared" si="3"/>
        <v>1548.3024969839998</v>
      </c>
      <c r="F7" s="4">
        <f t="shared" si="4"/>
        <v>820.60032340151997</v>
      </c>
      <c r="G7" s="4">
        <f t="shared" si="5"/>
        <v>479.97377406503995</v>
      </c>
      <c r="H7" s="4">
        <f t="shared" si="6"/>
        <v>619.32099879359998</v>
      </c>
    </row>
    <row r="8" spans="1:8" x14ac:dyDescent="0.3">
      <c r="A8" s="2">
        <v>50</v>
      </c>
      <c r="B8" s="3" t="s">
        <v>7</v>
      </c>
      <c r="C8" s="2">
        <v>62.41</v>
      </c>
      <c r="D8" s="2">
        <v>3.1</v>
      </c>
      <c r="E8" s="4">
        <f t="shared" si="3"/>
        <v>2481.5157989464142</v>
      </c>
      <c r="F8" s="4">
        <f t="shared" si="4"/>
        <v>1315.2033734415995</v>
      </c>
      <c r="G8" s="4">
        <f t="shared" si="5"/>
        <v>769.26989767338841</v>
      </c>
      <c r="H8" s="4">
        <f t="shared" si="6"/>
        <v>992.60631957856572</v>
      </c>
    </row>
    <row r="9" spans="1:8" x14ac:dyDescent="0.3">
      <c r="A9" s="2">
        <v>60</v>
      </c>
      <c r="B9" s="3" t="s">
        <v>8</v>
      </c>
      <c r="C9" s="2">
        <v>81.540000000000006</v>
      </c>
      <c r="D9" s="2">
        <v>3.8</v>
      </c>
      <c r="E9" s="4">
        <f t="shared" si="3"/>
        <v>4293.8687612613412</v>
      </c>
      <c r="F9" s="4">
        <f t="shared" si="4"/>
        <v>2275.7504434685111</v>
      </c>
      <c r="G9" s="4">
        <f t="shared" si="5"/>
        <v>1331.0993159910158</v>
      </c>
      <c r="H9" s="4">
        <f t="shared" si="6"/>
        <v>1717.5475045045366</v>
      </c>
    </row>
    <row r="10" spans="1:8" x14ac:dyDescent="0.3">
      <c r="A10" s="2">
        <v>75</v>
      </c>
      <c r="B10" s="3" t="s">
        <v>9</v>
      </c>
      <c r="C10" s="2">
        <v>95.6</v>
      </c>
      <c r="D10" s="2">
        <v>4</v>
      </c>
      <c r="E10" s="4">
        <f t="shared" si="3"/>
        <v>6026.9569075439995</v>
      </c>
      <c r="F10" s="4">
        <f t="shared" si="4"/>
        <v>3194.2871609983199</v>
      </c>
      <c r="G10" s="4">
        <f t="shared" si="5"/>
        <v>1868.3566413386397</v>
      </c>
      <c r="H10" s="4">
        <f t="shared" si="6"/>
        <v>2410.7827630175998</v>
      </c>
    </row>
    <row r="11" spans="1:8" x14ac:dyDescent="0.3">
      <c r="A11" s="2">
        <v>100</v>
      </c>
      <c r="B11" s="3" t="s">
        <v>10</v>
      </c>
      <c r="C11" s="2">
        <v>128.1</v>
      </c>
      <c r="D11" s="2">
        <v>5</v>
      </c>
      <c r="E11" s="4">
        <f t="shared" si="3"/>
        <v>10954.427090921499</v>
      </c>
      <c r="F11" s="4">
        <f t="shared" si="4"/>
        <v>5805.8463581883952</v>
      </c>
      <c r="G11" s="4">
        <f t="shared" si="5"/>
        <v>3395.8723981856647</v>
      </c>
      <c r="H11" s="4">
        <f t="shared" si="6"/>
        <v>4381.7708363685997</v>
      </c>
    </row>
  </sheetData>
  <mergeCells count="1">
    <mergeCell ref="A1:H1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A54F6-81B9-47A9-9354-3F504C727049}">
  <dimension ref="A1:H9"/>
  <sheetViews>
    <sheetView workbookViewId="0">
      <selection sqref="A1:H1"/>
    </sheetView>
  </sheetViews>
  <sheetFormatPr defaultRowHeight="14.4" x14ac:dyDescent="0.3"/>
  <cols>
    <col min="1" max="8" width="15.77734375" style="1" customWidth="1"/>
    <col min="9" max="16384" width="8.88671875" style="1"/>
  </cols>
  <sheetData>
    <row r="1" spans="1:8" ht="14.4" customHeight="1" x14ac:dyDescent="0.3">
      <c r="A1" s="23" t="s">
        <v>262</v>
      </c>
      <c r="B1" s="24"/>
      <c r="C1" s="24"/>
      <c r="D1" s="24"/>
      <c r="E1" s="24"/>
      <c r="F1" s="24"/>
      <c r="G1" s="24"/>
      <c r="H1" s="24"/>
    </row>
    <row r="2" spans="1:8" ht="28.8" x14ac:dyDescent="0.3">
      <c r="A2" s="5" t="s">
        <v>0</v>
      </c>
      <c r="B2" s="5" t="s">
        <v>1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</row>
    <row r="3" spans="1:8" x14ac:dyDescent="0.3">
      <c r="A3" s="2">
        <v>32</v>
      </c>
      <c r="B3" s="3" t="s">
        <v>5</v>
      </c>
      <c r="C3" s="2">
        <v>41.3</v>
      </c>
      <c r="D3" s="2">
        <v>4.9000000000000004</v>
      </c>
      <c r="E3" s="4">
        <f t="shared" ref="E3:E7" si="0">((3.1415926/4)*((C3-(2*D3))^2))</f>
        <v>779.31131433749988</v>
      </c>
      <c r="F3" s="4">
        <f t="shared" ref="F3:F7" si="1">E3*53%</f>
        <v>413.03499659887495</v>
      </c>
      <c r="G3" s="4">
        <f t="shared" ref="G3:G7" si="2">E3*31%</f>
        <v>241.58650744462497</v>
      </c>
      <c r="H3" s="4">
        <f t="shared" ref="H3:H7" si="3">E3*40%</f>
        <v>311.72452573499999</v>
      </c>
    </row>
    <row r="4" spans="1:8" x14ac:dyDescent="0.3">
      <c r="A4" s="2">
        <v>40</v>
      </c>
      <c r="B4" s="3" t="s">
        <v>6</v>
      </c>
      <c r="C4" s="2">
        <v>56</v>
      </c>
      <c r="D4" s="2">
        <v>6.5</v>
      </c>
      <c r="E4" s="4">
        <f t="shared" si="0"/>
        <v>1452.2011793500001</v>
      </c>
      <c r="F4" s="4">
        <f t="shared" si="1"/>
        <v>769.66662505550005</v>
      </c>
      <c r="G4" s="4">
        <f t="shared" si="2"/>
        <v>450.18236559850004</v>
      </c>
      <c r="H4" s="4">
        <f t="shared" si="3"/>
        <v>580.88047174000008</v>
      </c>
    </row>
    <row r="5" spans="1:8" x14ac:dyDescent="0.3">
      <c r="A5" s="2">
        <v>50</v>
      </c>
      <c r="B5" s="3" t="s">
        <v>7</v>
      </c>
      <c r="C5" s="2">
        <v>63.4</v>
      </c>
      <c r="D5" s="2">
        <v>6.3</v>
      </c>
      <c r="E5" s="4">
        <f t="shared" si="0"/>
        <v>2026.8298818159999</v>
      </c>
      <c r="F5" s="4">
        <f t="shared" si="1"/>
        <v>1074.2198373624799</v>
      </c>
      <c r="G5" s="4">
        <f t="shared" si="2"/>
        <v>628.31726336295992</v>
      </c>
      <c r="H5" s="4">
        <f t="shared" si="3"/>
        <v>810.73195272639998</v>
      </c>
    </row>
    <row r="6" spans="1:8" x14ac:dyDescent="0.3">
      <c r="A6" s="2">
        <v>75</v>
      </c>
      <c r="B6" s="3" t="s">
        <v>9</v>
      </c>
      <c r="C6" s="2">
        <v>89</v>
      </c>
      <c r="D6" s="2">
        <v>7</v>
      </c>
      <c r="E6" s="4">
        <f t="shared" si="0"/>
        <v>4417.8645937500005</v>
      </c>
      <c r="F6" s="4">
        <f t="shared" si="1"/>
        <v>2341.4682346875002</v>
      </c>
      <c r="G6" s="4">
        <f t="shared" si="2"/>
        <v>1369.5380240625002</v>
      </c>
      <c r="H6" s="4">
        <f t="shared" si="3"/>
        <v>1767.1458375000002</v>
      </c>
    </row>
    <row r="7" spans="1:8" x14ac:dyDescent="0.3">
      <c r="A7" s="2">
        <v>100</v>
      </c>
      <c r="B7" s="3" t="s">
        <v>10</v>
      </c>
      <c r="C7" s="2">
        <v>124.5</v>
      </c>
      <c r="D7" s="2">
        <v>11.3</v>
      </c>
      <c r="E7" s="4">
        <f t="shared" si="0"/>
        <v>8155.2680843215003</v>
      </c>
      <c r="F7" s="4">
        <f t="shared" si="1"/>
        <v>4322.2920846903953</v>
      </c>
      <c r="G7" s="4">
        <f t="shared" si="2"/>
        <v>2528.133106139665</v>
      </c>
      <c r="H7" s="4">
        <f t="shared" si="3"/>
        <v>3262.1072337286005</v>
      </c>
    </row>
    <row r="8" spans="1:8" x14ac:dyDescent="0.3">
      <c r="A8" s="2">
        <v>125</v>
      </c>
      <c r="B8" s="3" t="s">
        <v>11</v>
      </c>
      <c r="C8" s="2">
        <v>155.5</v>
      </c>
      <c r="D8" s="2">
        <v>13.4</v>
      </c>
      <c r="E8" s="4">
        <f t="shared" ref="E8:E9" si="4">((3.1415926/4)*((C8-(2*D8))^2))</f>
        <v>13009.091483173499</v>
      </c>
      <c r="F8" s="4">
        <f t="shared" ref="F8:F9" si="5">E8*53%</f>
        <v>6894.8184860819547</v>
      </c>
      <c r="G8" s="4">
        <f t="shared" ref="G8:G9" si="6">E8*31%</f>
        <v>4032.8183597837847</v>
      </c>
      <c r="H8" s="4">
        <f t="shared" ref="H8:H9" si="7">E8*40%</f>
        <v>5203.6365932693998</v>
      </c>
    </row>
    <row r="9" spans="1:8" x14ac:dyDescent="0.3">
      <c r="A9" s="2">
        <v>150</v>
      </c>
      <c r="B9" s="3" t="s">
        <v>12</v>
      </c>
      <c r="C9" s="2">
        <v>190.8</v>
      </c>
      <c r="D9" s="2">
        <v>17.600000000000001</v>
      </c>
      <c r="E9" s="4">
        <f t="shared" si="4"/>
        <v>19015.557352984008</v>
      </c>
      <c r="F9" s="4">
        <f t="shared" si="5"/>
        <v>10078.245397081524</v>
      </c>
      <c r="G9" s="4">
        <f t="shared" si="6"/>
        <v>5894.8227794250424</v>
      </c>
      <c r="H9" s="4">
        <f t="shared" si="7"/>
        <v>7606.2229411936032</v>
      </c>
    </row>
  </sheetData>
  <mergeCells count="1">
    <mergeCell ref="A1:H1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F8AEE-D738-425C-AF00-FE7EC7CAE5E2}">
  <dimension ref="A1:H6"/>
  <sheetViews>
    <sheetView workbookViewId="0">
      <selection sqref="A1:H1"/>
    </sheetView>
  </sheetViews>
  <sheetFormatPr defaultRowHeight="14.4" x14ac:dyDescent="0.3"/>
  <cols>
    <col min="1" max="8" width="15.77734375" style="1" customWidth="1"/>
    <col min="9" max="16384" width="8.88671875" style="1"/>
  </cols>
  <sheetData>
    <row r="1" spans="1:8" ht="14.4" customHeight="1" x14ac:dyDescent="0.3">
      <c r="A1" s="23" t="s">
        <v>276</v>
      </c>
      <c r="B1" s="24"/>
      <c r="C1" s="24"/>
      <c r="D1" s="24"/>
      <c r="E1" s="24"/>
      <c r="F1" s="24"/>
      <c r="G1" s="24"/>
      <c r="H1" s="24"/>
    </row>
    <row r="2" spans="1:8" ht="28.8" x14ac:dyDescent="0.3">
      <c r="A2" s="5" t="s">
        <v>0</v>
      </c>
      <c r="B2" s="5" t="s">
        <v>1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</row>
    <row r="3" spans="1:8" x14ac:dyDescent="0.3">
      <c r="A3" s="2">
        <v>16</v>
      </c>
      <c r="B3" s="3" t="s">
        <v>2</v>
      </c>
      <c r="C3" s="2">
        <v>16</v>
      </c>
      <c r="D3" s="2">
        <v>4.3</v>
      </c>
      <c r="E3" s="4">
        <f t="shared" ref="E3:E6" si="0">((3.1415926/4)*((C3-(2*D3))^2))</f>
        <v>43.008402694000004</v>
      </c>
      <c r="F3" s="4">
        <f t="shared" ref="F3:F6" si="1">E3*53%</f>
        <v>22.794453427820002</v>
      </c>
      <c r="G3" s="4">
        <f t="shared" ref="G3:G6" si="2">E3*31%</f>
        <v>13.332604835140001</v>
      </c>
      <c r="H3" s="4">
        <f t="shared" ref="H3:H6" si="3">E3*40%</f>
        <v>17.203361077600004</v>
      </c>
    </row>
    <row r="4" spans="1:8" x14ac:dyDescent="0.3">
      <c r="A4" s="2">
        <v>20</v>
      </c>
      <c r="B4" s="3" t="s">
        <v>277</v>
      </c>
      <c r="C4" s="2">
        <v>20</v>
      </c>
      <c r="D4" s="2">
        <v>4.5999999999999996</v>
      </c>
      <c r="E4" s="4">
        <f t="shared" si="0"/>
        <v>91.608840216000019</v>
      </c>
      <c r="F4" s="4">
        <f t="shared" si="1"/>
        <v>48.552685314480016</v>
      </c>
      <c r="G4" s="4">
        <f t="shared" si="2"/>
        <v>28.398740466960007</v>
      </c>
      <c r="H4" s="4">
        <f t="shared" si="3"/>
        <v>36.643536086400012</v>
      </c>
    </row>
    <row r="5" spans="1:8" x14ac:dyDescent="0.3">
      <c r="A5" s="2">
        <v>25</v>
      </c>
      <c r="B5" s="3" t="s">
        <v>3</v>
      </c>
      <c r="C5" s="2">
        <v>25</v>
      </c>
      <c r="D5" s="2">
        <v>6</v>
      </c>
      <c r="E5" s="4">
        <f t="shared" si="0"/>
        <v>132.73228735000001</v>
      </c>
      <c r="F5" s="4">
        <f t="shared" si="1"/>
        <v>70.348112295500002</v>
      </c>
      <c r="G5" s="4">
        <f t="shared" si="2"/>
        <v>41.147009078500005</v>
      </c>
      <c r="H5" s="4">
        <f t="shared" si="3"/>
        <v>53.092914940000007</v>
      </c>
    </row>
    <row r="6" spans="1:8" x14ac:dyDescent="0.3">
      <c r="A6" s="2">
        <v>32</v>
      </c>
      <c r="B6" s="3" t="s">
        <v>4</v>
      </c>
      <c r="C6" s="2">
        <v>32</v>
      </c>
      <c r="D6" s="2">
        <v>7</v>
      </c>
      <c r="E6" s="4">
        <f t="shared" si="0"/>
        <v>254.46900060000002</v>
      </c>
      <c r="F6" s="4">
        <f t="shared" si="1"/>
        <v>134.86857031800002</v>
      </c>
      <c r="G6" s="4">
        <f t="shared" si="2"/>
        <v>78.885390186000009</v>
      </c>
      <c r="H6" s="4">
        <f t="shared" si="3"/>
        <v>101.78760024000002</v>
      </c>
    </row>
  </sheetData>
  <mergeCells count="1">
    <mergeCell ref="A1:H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D290A-4DA7-4EE6-B22E-5B0D35D7DA89}">
  <sheetPr codeName="Planilha4"/>
  <dimension ref="A1:F52"/>
  <sheetViews>
    <sheetView workbookViewId="0">
      <selection sqref="A1:F1"/>
    </sheetView>
  </sheetViews>
  <sheetFormatPr defaultRowHeight="14.4" x14ac:dyDescent="0.3"/>
  <cols>
    <col min="1" max="6" width="15.77734375" customWidth="1"/>
  </cols>
  <sheetData>
    <row r="1" spans="1:6" ht="14.4" customHeight="1" x14ac:dyDescent="0.3">
      <c r="A1" s="25" t="s">
        <v>189</v>
      </c>
      <c r="B1" s="25"/>
      <c r="C1" s="25"/>
      <c r="D1" s="25"/>
      <c r="E1" s="25"/>
      <c r="F1" s="26"/>
    </row>
    <row r="2" spans="1:6" ht="72" x14ac:dyDescent="0.3">
      <c r="A2" s="5" t="s">
        <v>193</v>
      </c>
      <c r="B2" s="5" t="s">
        <v>247</v>
      </c>
      <c r="C2" s="5" t="s">
        <v>246</v>
      </c>
      <c r="D2" s="5" t="s">
        <v>190</v>
      </c>
      <c r="E2" s="5" t="s">
        <v>188</v>
      </c>
      <c r="F2" s="5" t="s">
        <v>191</v>
      </c>
    </row>
    <row r="3" spans="1:6" x14ac:dyDescent="0.3">
      <c r="A3" s="2" t="s">
        <v>265</v>
      </c>
      <c r="B3" s="2">
        <v>38</v>
      </c>
      <c r="C3" s="7">
        <v>38</v>
      </c>
      <c r="D3" s="2">
        <f>B3*C3</f>
        <v>1444</v>
      </c>
      <c r="E3" s="2">
        <f>D3*40%</f>
        <v>577.6</v>
      </c>
      <c r="F3" s="2">
        <v>22</v>
      </c>
    </row>
    <row r="4" spans="1:6" x14ac:dyDescent="0.3">
      <c r="A4" s="2" t="s">
        <v>187</v>
      </c>
      <c r="B4" s="2">
        <v>50</v>
      </c>
      <c r="C4" s="7">
        <v>50</v>
      </c>
      <c r="D4" s="2">
        <f>B4*C4</f>
        <v>2500</v>
      </c>
      <c r="E4" s="2">
        <f>D4*40%</f>
        <v>1000</v>
      </c>
      <c r="F4" s="2">
        <v>22</v>
      </c>
    </row>
    <row r="5" spans="1:6" x14ac:dyDescent="0.3">
      <c r="A5" s="2" t="s">
        <v>194</v>
      </c>
      <c r="B5" s="2">
        <v>75</v>
      </c>
      <c r="C5" s="7">
        <v>50</v>
      </c>
      <c r="D5" s="2">
        <f t="shared" ref="D5:D12" si="0">B5*C5</f>
        <v>3750</v>
      </c>
      <c r="E5" s="2">
        <f t="shared" ref="E5:E52" si="1">D5*40%</f>
        <v>1500</v>
      </c>
      <c r="F5" s="2">
        <v>24</v>
      </c>
    </row>
    <row r="6" spans="1:6" x14ac:dyDescent="0.3">
      <c r="A6" s="2" t="s">
        <v>195</v>
      </c>
      <c r="B6" s="2">
        <v>100</v>
      </c>
      <c r="C6" s="7">
        <v>50</v>
      </c>
      <c r="D6" s="2">
        <f t="shared" si="0"/>
        <v>5000</v>
      </c>
      <c r="E6" s="2">
        <f t="shared" si="1"/>
        <v>2000</v>
      </c>
      <c r="F6" s="2">
        <v>25</v>
      </c>
    </row>
    <row r="7" spans="1:6" x14ac:dyDescent="0.3">
      <c r="A7" s="2" t="s">
        <v>196</v>
      </c>
      <c r="B7" s="2">
        <v>150</v>
      </c>
      <c r="C7" s="7">
        <v>50</v>
      </c>
      <c r="D7" s="2">
        <f t="shared" si="0"/>
        <v>7500</v>
      </c>
      <c r="E7" s="2">
        <f t="shared" si="1"/>
        <v>3000</v>
      </c>
      <c r="F7" s="2">
        <v>27</v>
      </c>
    </row>
    <row r="8" spans="1:6" x14ac:dyDescent="0.3">
      <c r="A8" s="2" t="s">
        <v>197</v>
      </c>
      <c r="B8" s="2">
        <v>200</v>
      </c>
      <c r="C8" s="7">
        <v>50</v>
      </c>
      <c r="D8" s="2">
        <f t="shared" si="0"/>
        <v>10000</v>
      </c>
      <c r="E8" s="2">
        <f t="shared" si="1"/>
        <v>4000</v>
      </c>
      <c r="F8" s="2">
        <v>28</v>
      </c>
    </row>
    <row r="9" spans="1:6" x14ac:dyDescent="0.3">
      <c r="A9" s="2" t="s">
        <v>198</v>
      </c>
      <c r="B9" s="2">
        <v>300</v>
      </c>
      <c r="C9" s="7">
        <v>50</v>
      </c>
      <c r="D9" s="2">
        <f t="shared" si="0"/>
        <v>15000</v>
      </c>
      <c r="E9" s="2">
        <f t="shared" si="1"/>
        <v>6000</v>
      </c>
      <c r="F9" s="2">
        <v>31</v>
      </c>
    </row>
    <row r="10" spans="1:6" x14ac:dyDescent="0.3">
      <c r="A10" s="2" t="s">
        <v>199</v>
      </c>
      <c r="B10" s="2">
        <v>400</v>
      </c>
      <c r="C10" s="7">
        <v>50</v>
      </c>
      <c r="D10" s="2">
        <f t="shared" si="0"/>
        <v>20000</v>
      </c>
      <c r="E10" s="2">
        <f t="shared" si="1"/>
        <v>8000</v>
      </c>
      <c r="F10" s="2">
        <v>39</v>
      </c>
    </row>
    <row r="11" spans="1:6" x14ac:dyDescent="0.3">
      <c r="A11" s="2" t="s">
        <v>200</v>
      </c>
      <c r="B11" s="2">
        <v>500</v>
      </c>
      <c r="C11" s="7">
        <v>50</v>
      </c>
      <c r="D11" s="2">
        <f t="shared" si="0"/>
        <v>25000</v>
      </c>
      <c r="E11" s="2">
        <f t="shared" si="1"/>
        <v>10000</v>
      </c>
      <c r="F11" s="2">
        <v>46</v>
      </c>
    </row>
    <row r="12" spans="1:6" x14ac:dyDescent="0.3">
      <c r="A12" s="2" t="s">
        <v>201</v>
      </c>
      <c r="B12" s="2">
        <v>600</v>
      </c>
      <c r="C12" s="7">
        <v>50</v>
      </c>
      <c r="D12" s="2">
        <f t="shared" si="0"/>
        <v>30000</v>
      </c>
      <c r="E12" s="2">
        <f t="shared" si="1"/>
        <v>12000</v>
      </c>
      <c r="F12" s="2">
        <v>49</v>
      </c>
    </row>
    <row r="13" spans="1:6" x14ac:dyDescent="0.3">
      <c r="A13" s="2" t="s">
        <v>202</v>
      </c>
      <c r="B13" s="2">
        <v>700</v>
      </c>
      <c r="C13" s="7">
        <v>50</v>
      </c>
      <c r="D13" s="2">
        <f t="shared" ref="D13:D22" si="2">B13*C13</f>
        <v>35000</v>
      </c>
      <c r="E13" s="2">
        <f t="shared" si="1"/>
        <v>14000</v>
      </c>
      <c r="F13" s="2">
        <v>55</v>
      </c>
    </row>
    <row r="14" spans="1:6" x14ac:dyDescent="0.3">
      <c r="A14" s="2" t="s">
        <v>203</v>
      </c>
      <c r="B14" s="2">
        <v>800</v>
      </c>
      <c r="C14" s="7">
        <v>50</v>
      </c>
      <c r="D14" s="2">
        <f t="shared" si="2"/>
        <v>40000</v>
      </c>
      <c r="E14" s="2">
        <f t="shared" si="1"/>
        <v>16000</v>
      </c>
      <c r="F14" s="2">
        <v>67</v>
      </c>
    </row>
    <row r="15" spans="1:6" x14ac:dyDescent="0.3">
      <c r="A15" s="2" t="s">
        <v>204</v>
      </c>
      <c r="B15" s="2">
        <v>75</v>
      </c>
      <c r="C15" s="7">
        <v>75</v>
      </c>
      <c r="D15" s="2">
        <f t="shared" si="2"/>
        <v>5625</v>
      </c>
      <c r="E15" s="2">
        <f t="shared" si="1"/>
        <v>2250</v>
      </c>
      <c r="F15" s="2">
        <v>27</v>
      </c>
    </row>
    <row r="16" spans="1:6" x14ac:dyDescent="0.3">
      <c r="A16" s="2" t="s">
        <v>205</v>
      </c>
      <c r="B16" s="2">
        <v>100</v>
      </c>
      <c r="C16" s="7">
        <v>75</v>
      </c>
      <c r="D16" s="2">
        <f t="shared" si="2"/>
        <v>7500</v>
      </c>
      <c r="E16" s="2">
        <f t="shared" si="1"/>
        <v>3000</v>
      </c>
      <c r="F16" s="2">
        <v>29</v>
      </c>
    </row>
    <row r="17" spans="1:6" x14ac:dyDescent="0.3">
      <c r="A17" s="2" t="s">
        <v>206</v>
      </c>
      <c r="B17" s="2">
        <v>150</v>
      </c>
      <c r="C17" s="7">
        <v>75</v>
      </c>
      <c r="D17" s="2">
        <f t="shared" si="2"/>
        <v>11250</v>
      </c>
      <c r="E17" s="2">
        <f t="shared" si="1"/>
        <v>4500</v>
      </c>
      <c r="F17" s="2">
        <v>31</v>
      </c>
    </row>
    <row r="18" spans="1:6" x14ac:dyDescent="0.3">
      <c r="A18" s="2" t="s">
        <v>207</v>
      </c>
      <c r="B18" s="2">
        <v>200</v>
      </c>
      <c r="C18" s="7">
        <v>75</v>
      </c>
      <c r="D18" s="2">
        <f t="shared" si="2"/>
        <v>15000</v>
      </c>
      <c r="E18" s="2">
        <f t="shared" si="1"/>
        <v>6000</v>
      </c>
      <c r="F18" s="2">
        <v>33</v>
      </c>
    </row>
    <row r="19" spans="1:6" x14ac:dyDescent="0.3">
      <c r="A19" s="2" t="s">
        <v>208</v>
      </c>
      <c r="B19" s="2">
        <v>300</v>
      </c>
      <c r="C19" s="7">
        <v>75</v>
      </c>
      <c r="D19" s="2">
        <f t="shared" si="2"/>
        <v>22500</v>
      </c>
      <c r="E19" s="2">
        <f t="shared" si="1"/>
        <v>9000</v>
      </c>
      <c r="F19" s="2">
        <v>37</v>
      </c>
    </row>
    <row r="20" spans="1:6" x14ac:dyDescent="0.3">
      <c r="A20" s="2" t="s">
        <v>209</v>
      </c>
      <c r="B20" s="2">
        <v>400</v>
      </c>
      <c r="C20" s="7">
        <v>75</v>
      </c>
      <c r="D20" s="2">
        <f t="shared" si="2"/>
        <v>30000</v>
      </c>
      <c r="E20" s="2">
        <f t="shared" si="1"/>
        <v>12000</v>
      </c>
      <c r="F20" s="2">
        <v>43</v>
      </c>
    </row>
    <row r="21" spans="1:6" x14ac:dyDescent="0.3">
      <c r="A21" s="2" t="s">
        <v>210</v>
      </c>
      <c r="B21" s="2">
        <v>500</v>
      </c>
      <c r="C21" s="7">
        <v>75</v>
      </c>
      <c r="D21" s="2">
        <f t="shared" si="2"/>
        <v>37500</v>
      </c>
      <c r="E21" s="2">
        <f t="shared" si="1"/>
        <v>15000</v>
      </c>
      <c r="F21" s="2">
        <v>46</v>
      </c>
    </row>
    <row r="22" spans="1:6" x14ac:dyDescent="0.3">
      <c r="A22" s="2" t="s">
        <v>211</v>
      </c>
      <c r="B22" s="2">
        <v>600</v>
      </c>
      <c r="C22" s="7">
        <v>75</v>
      </c>
      <c r="D22" s="2">
        <f t="shared" si="2"/>
        <v>45000</v>
      </c>
      <c r="E22" s="2">
        <f t="shared" si="1"/>
        <v>18000</v>
      </c>
      <c r="F22" s="2">
        <v>51</v>
      </c>
    </row>
    <row r="23" spans="1:6" x14ac:dyDescent="0.3">
      <c r="A23" s="2" t="s">
        <v>212</v>
      </c>
      <c r="B23" s="2">
        <v>700</v>
      </c>
      <c r="C23" s="7">
        <v>75</v>
      </c>
      <c r="D23" s="2">
        <f t="shared" ref="D23:D24" si="3">B23*C23</f>
        <v>52500</v>
      </c>
      <c r="E23" s="2">
        <f t="shared" si="1"/>
        <v>21000</v>
      </c>
      <c r="F23" s="2">
        <v>53</v>
      </c>
    </row>
    <row r="24" spans="1:6" x14ac:dyDescent="0.3">
      <c r="A24" s="2" t="s">
        <v>213</v>
      </c>
      <c r="B24" s="2">
        <v>800</v>
      </c>
      <c r="C24" s="7">
        <v>75</v>
      </c>
      <c r="D24" s="2">
        <f t="shared" si="3"/>
        <v>60000</v>
      </c>
      <c r="E24" s="2">
        <f t="shared" si="1"/>
        <v>24000</v>
      </c>
      <c r="F24" s="2">
        <v>79</v>
      </c>
    </row>
    <row r="25" spans="1:6" x14ac:dyDescent="0.3">
      <c r="A25" s="2" t="s">
        <v>214</v>
      </c>
      <c r="B25" s="2">
        <v>1000</v>
      </c>
      <c r="C25" s="7">
        <v>75</v>
      </c>
      <c r="D25" s="2">
        <f t="shared" ref="D25:D34" si="4">B25*C25</f>
        <v>75000</v>
      </c>
      <c r="E25" s="2">
        <f t="shared" si="1"/>
        <v>30000</v>
      </c>
      <c r="F25" s="2">
        <v>88</v>
      </c>
    </row>
    <row r="26" spans="1:6" x14ac:dyDescent="0.3">
      <c r="A26" s="2" t="s">
        <v>215</v>
      </c>
      <c r="B26" s="2">
        <v>100</v>
      </c>
      <c r="C26" s="7">
        <v>100</v>
      </c>
      <c r="D26" s="2">
        <f t="shared" si="4"/>
        <v>10000</v>
      </c>
      <c r="E26" s="2">
        <f t="shared" si="1"/>
        <v>4000</v>
      </c>
      <c r="F26" s="2">
        <v>32</v>
      </c>
    </row>
    <row r="27" spans="1:6" x14ac:dyDescent="0.3">
      <c r="A27" s="2" t="s">
        <v>216</v>
      </c>
      <c r="B27" s="2">
        <v>150</v>
      </c>
      <c r="C27" s="7">
        <v>100</v>
      </c>
      <c r="D27" s="2">
        <f t="shared" si="4"/>
        <v>15000</v>
      </c>
      <c r="E27" s="2">
        <f t="shared" si="1"/>
        <v>6000</v>
      </c>
      <c r="F27" s="2">
        <v>34</v>
      </c>
    </row>
    <row r="28" spans="1:6" x14ac:dyDescent="0.3">
      <c r="A28" s="2" t="s">
        <v>217</v>
      </c>
      <c r="B28" s="2">
        <v>200</v>
      </c>
      <c r="C28" s="7">
        <v>100</v>
      </c>
      <c r="D28" s="2">
        <f t="shared" si="4"/>
        <v>20000</v>
      </c>
      <c r="E28" s="2">
        <f t="shared" si="1"/>
        <v>8000</v>
      </c>
      <c r="F28" s="2">
        <v>36</v>
      </c>
    </row>
    <row r="29" spans="1:6" x14ac:dyDescent="0.3">
      <c r="A29" s="2" t="s">
        <v>218</v>
      </c>
      <c r="B29" s="2">
        <v>300</v>
      </c>
      <c r="C29" s="7">
        <v>100</v>
      </c>
      <c r="D29" s="2">
        <f t="shared" si="4"/>
        <v>30000</v>
      </c>
      <c r="E29" s="2">
        <f t="shared" si="1"/>
        <v>12000</v>
      </c>
      <c r="F29" s="2">
        <v>41</v>
      </c>
    </row>
    <row r="30" spans="1:6" x14ac:dyDescent="0.3">
      <c r="A30" s="2" t="s">
        <v>219</v>
      </c>
      <c r="B30" s="2">
        <v>400</v>
      </c>
      <c r="C30" s="7">
        <v>100</v>
      </c>
      <c r="D30" s="2">
        <f t="shared" si="4"/>
        <v>40000</v>
      </c>
      <c r="E30" s="2">
        <f t="shared" si="1"/>
        <v>16000</v>
      </c>
      <c r="F30" s="2">
        <v>45</v>
      </c>
    </row>
    <row r="31" spans="1:6" x14ac:dyDescent="0.3">
      <c r="A31" s="2" t="s">
        <v>220</v>
      </c>
      <c r="B31" s="2">
        <v>500</v>
      </c>
      <c r="C31" s="7">
        <v>100</v>
      </c>
      <c r="D31" s="2">
        <f t="shared" si="4"/>
        <v>50000</v>
      </c>
      <c r="E31" s="2">
        <f t="shared" si="1"/>
        <v>20000</v>
      </c>
      <c r="F31" s="2">
        <v>55</v>
      </c>
    </row>
    <row r="32" spans="1:6" x14ac:dyDescent="0.3">
      <c r="A32" s="2" t="s">
        <v>221</v>
      </c>
      <c r="B32" s="2">
        <v>600</v>
      </c>
      <c r="C32" s="7">
        <v>100</v>
      </c>
      <c r="D32" s="2">
        <f t="shared" si="4"/>
        <v>60000</v>
      </c>
      <c r="E32" s="2">
        <f t="shared" si="1"/>
        <v>24000</v>
      </c>
      <c r="F32" s="2">
        <v>57</v>
      </c>
    </row>
    <row r="33" spans="1:6" x14ac:dyDescent="0.3">
      <c r="A33" s="2" t="s">
        <v>222</v>
      </c>
      <c r="B33" s="2">
        <v>700</v>
      </c>
      <c r="C33" s="7">
        <v>100</v>
      </c>
      <c r="D33" s="2">
        <f t="shared" si="4"/>
        <v>70000</v>
      </c>
      <c r="E33" s="2">
        <f t="shared" si="1"/>
        <v>28000</v>
      </c>
      <c r="F33" s="2">
        <v>62</v>
      </c>
    </row>
    <row r="34" spans="1:6" x14ac:dyDescent="0.3">
      <c r="A34" s="2" t="s">
        <v>223</v>
      </c>
      <c r="B34" s="2">
        <v>800</v>
      </c>
      <c r="C34" s="7">
        <v>100</v>
      </c>
      <c r="D34" s="2">
        <f t="shared" si="4"/>
        <v>80000</v>
      </c>
      <c r="E34" s="2">
        <f t="shared" si="1"/>
        <v>32000</v>
      </c>
      <c r="F34" s="2">
        <v>79</v>
      </c>
    </row>
    <row r="35" spans="1:6" x14ac:dyDescent="0.3">
      <c r="A35" s="2" t="s">
        <v>224</v>
      </c>
      <c r="B35" s="2">
        <v>1000</v>
      </c>
      <c r="C35" s="7">
        <v>100</v>
      </c>
      <c r="D35" s="2">
        <f t="shared" ref="D35:D43" si="5">B35*C35</f>
        <v>100000</v>
      </c>
      <c r="E35" s="2">
        <f t="shared" si="1"/>
        <v>40000</v>
      </c>
      <c r="F35" s="2">
        <v>92</v>
      </c>
    </row>
    <row r="36" spans="1:6" x14ac:dyDescent="0.3">
      <c r="A36" s="2" t="s">
        <v>225</v>
      </c>
      <c r="B36" s="2">
        <v>150</v>
      </c>
      <c r="C36" s="7">
        <v>150</v>
      </c>
      <c r="D36" s="2">
        <f t="shared" si="5"/>
        <v>22500</v>
      </c>
      <c r="E36" s="2">
        <f t="shared" si="1"/>
        <v>9000</v>
      </c>
      <c r="F36" s="2">
        <v>40</v>
      </c>
    </row>
    <row r="37" spans="1:6" x14ac:dyDescent="0.3">
      <c r="A37" s="2" t="s">
        <v>226</v>
      </c>
      <c r="B37" s="2">
        <v>200</v>
      </c>
      <c r="C37" s="7">
        <v>150</v>
      </c>
      <c r="D37" s="2">
        <f t="shared" si="5"/>
        <v>30000</v>
      </c>
      <c r="E37" s="2">
        <f t="shared" si="1"/>
        <v>12000</v>
      </c>
      <c r="F37" s="2">
        <v>46</v>
      </c>
    </row>
    <row r="38" spans="1:6" x14ac:dyDescent="0.3">
      <c r="A38" s="2" t="s">
        <v>227</v>
      </c>
      <c r="B38" s="2">
        <v>300</v>
      </c>
      <c r="C38" s="7">
        <v>150</v>
      </c>
      <c r="D38" s="2">
        <f t="shared" si="5"/>
        <v>45000</v>
      </c>
      <c r="E38" s="2">
        <f t="shared" si="1"/>
        <v>18000</v>
      </c>
      <c r="F38" s="2">
        <v>52</v>
      </c>
    </row>
    <row r="39" spans="1:6" x14ac:dyDescent="0.3">
      <c r="A39" s="2" t="s">
        <v>228</v>
      </c>
      <c r="B39" s="2">
        <v>400</v>
      </c>
      <c r="C39" s="7">
        <v>150</v>
      </c>
      <c r="D39" s="2">
        <f t="shared" si="5"/>
        <v>60000</v>
      </c>
      <c r="E39" s="2">
        <f t="shared" si="1"/>
        <v>24000</v>
      </c>
      <c r="F39" s="2">
        <v>55</v>
      </c>
    </row>
    <row r="40" spans="1:6" x14ac:dyDescent="0.3">
      <c r="A40" s="2" t="s">
        <v>229</v>
      </c>
      <c r="B40" s="2">
        <v>500</v>
      </c>
      <c r="C40" s="7">
        <v>150</v>
      </c>
      <c r="D40" s="2">
        <f t="shared" si="5"/>
        <v>75000</v>
      </c>
      <c r="E40" s="2">
        <f t="shared" si="1"/>
        <v>30000</v>
      </c>
      <c r="F40" s="2">
        <v>60</v>
      </c>
    </row>
    <row r="41" spans="1:6" x14ac:dyDescent="0.3">
      <c r="A41" s="2" t="s">
        <v>230</v>
      </c>
      <c r="B41" s="2">
        <v>600</v>
      </c>
      <c r="C41" s="7">
        <v>150</v>
      </c>
      <c r="D41" s="2">
        <f t="shared" si="5"/>
        <v>90000</v>
      </c>
      <c r="E41" s="2">
        <f t="shared" si="1"/>
        <v>36000</v>
      </c>
      <c r="F41" s="2">
        <v>66</v>
      </c>
    </row>
    <row r="42" spans="1:6" x14ac:dyDescent="0.3">
      <c r="A42" s="2" t="s">
        <v>231</v>
      </c>
      <c r="B42" s="2">
        <v>700</v>
      </c>
      <c r="C42" s="7">
        <v>150</v>
      </c>
      <c r="D42" s="2">
        <f t="shared" si="5"/>
        <v>105000</v>
      </c>
      <c r="E42" s="2">
        <f t="shared" si="1"/>
        <v>42000</v>
      </c>
      <c r="F42" s="2">
        <v>81</v>
      </c>
    </row>
    <row r="43" spans="1:6" x14ac:dyDescent="0.3">
      <c r="A43" s="2" t="s">
        <v>232</v>
      </c>
      <c r="B43" s="2">
        <v>800</v>
      </c>
      <c r="C43" s="7">
        <v>150</v>
      </c>
      <c r="D43" s="2">
        <f t="shared" si="5"/>
        <v>120000</v>
      </c>
      <c r="E43" s="2">
        <f t="shared" si="1"/>
        <v>48000</v>
      </c>
      <c r="F43" s="2">
        <v>93</v>
      </c>
    </row>
    <row r="44" spans="1:6" x14ac:dyDescent="0.3">
      <c r="A44" s="2" t="s">
        <v>233</v>
      </c>
      <c r="B44" s="2">
        <v>1000</v>
      </c>
      <c r="C44" s="7">
        <v>150</v>
      </c>
      <c r="D44" s="2">
        <f t="shared" ref="D44:D51" si="6">B44*C44</f>
        <v>150000</v>
      </c>
      <c r="E44" s="2">
        <f t="shared" si="1"/>
        <v>60000</v>
      </c>
      <c r="F44" s="2">
        <v>102</v>
      </c>
    </row>
    <row r="45" spans="1:6" x14ac:dyDescent="0.3">
      <c r="A45" s="2" t="s">
        <v>234</v>
      </c>
      <c r="B45" s="2">
        <v>200</v>
      </c>
      <c r="C45" s="7">
        <v>200</v>
      </c>
      <c r="D45" s="2">
        <f t="shared" si="6"/>
        <v>40000</v>
      </c>
      <c r="E45" s="2">
        <f t="shared" si="1"/>
        <v>16000</v>
      </c>
      <c r="F45" s="2">
        <v>51</v>
      </c>
    </row>
    <row r="46" spans="1:6" x14ac:dyDescent="0.3">
      <c r="A46" s="2" t="s">
        <v>235</v>
      </c>
      <c r="B46" s="2">
        <v>300</v>
      </c>
      <c r="C46" s="7">
        <v>200</v>
      </c>
      <c r="D46" s="2">
        <f t="shared" si="6"/>
        <v>60000</v>
      </c>
      <c r="E46" s="2">
        <f t="shared" si="1"/>
        <v>24000</v>
      </c>
      <c r="F46" s="2">
        <v>55</v>
      </c>
    </row>
    <row r="47" spans="1:6" x14ac:dyDescent="0.3">
      <c r="A47" s="2" t="s">
        <v>236</v>
      </c>
      <c r="B47" s="2">
        <v>400</v>
      </c>
      <c r="C47" s="7">
        <v>200</v>
      </c>
      <c r="D47" s="2">
        <f t="shared" si="6"/>
        <v>80000</v>
      </c>
      <c r="E47" s="2">
        <f t="shared" si="1"/>
        <v>32000</v>
      </c>
      <c r="F47" s="2">
        <v>61</v>
      </c>
    </row>
    <row r="48" spans="1:6" x14ac:dyDescent="0.3">
      <c r="A48" s="2" t="s">
        <v>237</v>
      </c>
      <c r="B48" s="2">
        <v>500</v>
      </c>
      <c r="C48" s="7">
        <v>200</v>
      </c>
      <c r="D48" s="2">
        <f t="shared" si="6"/>
        <v>100000</v>
      </c>
      <c r="E48" s="2">
        <f t="shared" si="1"/>
        <v>40000</v>
      </c>
      <c r="F48" s="2">
        <v>65</v>
      </c>
    </row>
    <row r="49" spans="1:6" x14ac:dyDescent="0.3">
      <c r="A49" s="2" t="s">
        <v>238</v>
      </c>
      <c r="B49" s="2">
        <v>600</v>
      </c>
      <c r="C49" s="7">
        <v>200</v>
      </c>
      <c r="D49" s="2">
        <f t="shared" si="6"/>
        <v>120000</v>
      </c>
      <c r="E49" s="2">
        <f t="shared" si="1"/>
        <v>48000</v>
      </c>
      <c r="F49" s="2">
        <v>71</v>
      </c>
    </row>
    <row r="50" spans="1:6" x14ac:dyDescent="0.3">
      <c r="A50" s="2" t="s">
        <v>239</v>
      </c>
      <c r="B50" s="2">
        <v>700</v>
      </c>
      <c r="C50" s="7">
        <v>200</v>
      </c>
      <c r="D50" s="2">
        <f t="shared" si="6"/>
        <v>140000</v>
      </c>
      <c r="E50" s="2">
        <f t="shared" si="1"/>
        <v>56000</v>
      </c>
      <c r="F50" s="2">
        <v>90</v>
      </c>
    </row>
    <row r="51" spans="1:6" x14ac:dyDescent="0.3">
      <c r="A51" s="2" t="s">
        <v>240</v>
      </c>
      <c r="B51" s="2">
        <v>800</v>
      </c>
      <c r="C51" s="7">
        <v>200</v>
      </c>
      <c r="D51" s="2">
        <f t="shared" si="6"/>
        <v>160000</v>
      </c>
      <c r="E51" s="2">
        <f t="shared" si="1"/>
        <v>64000</v>
      </c>
      <c r="F51" s="2">
        <v>99</v>
      </c>
    </row>
    <row r="52" spans="1:6" x14ac:dyDescent="0.3">
      <c r="A52" s="2" t="s">
        <v>241</v>
      </c>
      <c r="B52" s="2">
        <v>1000</v>
      </c>
      <c r="C52" s="7">
        <v>200</v>
      </c>
      <c r="D52" s="2">
        <f t="shared" ref="D52" si="7">B52*C52</f>
        <v>200000</v>
      </c>
      <c r="E52" s="2">
        <f t="shared" si="1"/>
        <v>80000</v>
      </c>
      <c r="F52" s="2">
        <v>103</v>
      </c>
    </row>
  </sheetData>
  <mergeCells count="1">
    <mergeCell ref="A1:F1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B8074-84B9-4B2D-BB41-AC3D7AC2F0B5}">
  <dimension ref="A1:F4"/>
  <sheetViews>
    <sheetView workbookViewId="0">
      <selection sqref="A1:F1"/>
    </sheetView>
  </sheetViews>
  <sheetFormatPr defaultRowHeight="14.4" x14ac:dyDescent="0.3"/>
  <cols>
    <col min="1" max="6" width="15.77734375" customWidth="1"/>
  </cols>
  <sheetData>
    <row r="1" spans="1:6" ht="14.4" customHeight="1" x14ac:dyDescent="0.3">
      <c r="A1" s="25" t="s">
        <v>264</v>
      </c>
      <c r="B1" s="25"/>
      <c r="C1" s="25"/>
      <c r="D1" s="25"/>
      <c r="E1" s="25"/>
      <c r="F1" s="26"/>
    </row>
    <row r="2" spans="1:6" ht="72" x14ac:dyDescent="0.3">
      <c r="A2" s="5" t="s">
        <v>193</v>
      </c>
      <c r="B2" s="5" t="s">
        <v>247</v>
      </c>
      <c r="C2" s="5" t="s">
        <v>246</v>
      </c>
      <c r="D2" s="5" t="s">
        <v>190</v>
      </c>
      <c r="E2" s="5" t="s">
        <v>188</v>
      </c>
      <c r="F2" s="5" t="s">
        <v>191</v>
      </c>
    </row>
    <row r="3" spans="1:6" x14ac:dyDescent="0.3">
      <c r="A3" s="2" t="s">
        <v>265</v>
      </c>
      <c r="B3" s="2">
        <v>38</v>
      </c>
      <c r="C3" s="7">
        <v>38</v>
      </c>
      <c r="D3" s="2">
        <f>B3*C3</f>
        <v>1444</v>
      </c>
      <c r="E3" s="2">
        <f>D3*40%</f>
        <v>577.6</v>
      </c>
      <c r="F3" s="2">
        <v>22</v>
      </c>
    </row>
    <row r="4" spans="1:6" x14ac:dyDescent="0.3">
      <c r="A4" s="2" t="s">
        <v>266</v>
      </c>
      <c r="B4" s="2">
        <v>38</v>
      </c>
      <c r="C4" s="7">
        <v>76</v>
      </c>
      <c r="D4" s="2">
        <f t="shared" ref="D4" si="0">B4*C4</f>
        <v>2888</v>
      </c>
      <c r="E4" s="2">
        <f t="shared" ref="E4" si="1">D4*40%</f>
        <v>1155.2</v>
      </c>
      <c r="F4" s="2">
        <v>24</v>
      </c>
    </row>
  </sheetData>
  <mergeCells count="1">
    <mergeCell ref="A1:F1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5DBA7-4432-4657-B4A8-CBCDA9E0AA98}">
  <sheetPr codeName="Planilha5"/>
  <dimension ref="A1:F15"/>
  <sheetViews>
    <sheetView workbookViewId="0">
      <selection sqref="A1:F1"/>
    </sheetView>
  </sheetViews>
  <sheetFormatPr defaultRowHeight="14.4" x14ac:dyDescent="0.3"/>
  <cols>
    <col min="1" max="6" width="15.77734375" customWidth="1"/>
  </cols>
  <sheetData>
    <row r="1" spans="1:6" ht="14.4" customHeight="1" x14ac:dyDescent="0.3">
      <c r="A1" s="25" t="s">
        <v>192</v>
      </c>
      <c r="B1" s="25"/>
      <c r="C1" s="25"/>
      <c r="D1" s="25"/>
      <c r="E1" s="25"/>
      <c r="F1" s="26"/>
    </row>
    <row r="2" spans="1:6" ht="72" x14ac:dyDescent="0.3">
      <c r="A2" s="5" t="s">
        <v>193</v>
      </c>
      <c r="B2" s="5" t="s">
        <v>247</v>
      </c>
      <c r="C2" s="5" t="s">
        <v>246</v>
      </c>
      <c r="D2" s="5" t="s">
        <v>190</v>
      </c>
      <c r="E2" s="5" t="s">
        <v>188</v>
      </c>
      <c r="F2" s="5" t="s">
        <v>191</v>
      </c>
    </row>
    <row r="3" spans="1:6" x14ac:dyDescent="0.3">
      <c r="A3" s="2" t="s">
        <v>215</v>
      </c>
      <c r="B3" s="2">
        <v>100</v>
      </c>
      <c r="C3" s="7">
        <v>60</v>
      </c>
      <c r="D3" s="2">
        <f t="shared" ref="D3" si="0">B3*C3</f>
        <v>6000</v>
      </c>
      <c r="E3" s="2">
        <f t="shared" ref="E3" si="1">D3*40%</f>
        <v>2400</v>
      </c>
      <c r="F3" s="2">
        <v>621</v>
      </c>
    </row>
    <row r="4" spans="1:6" x14ac:dyDescent="0.3">
      <c r="A4" s="2" t="s">
        <v>217</v>
      </c>
      <c r="B4" s="2">
        <v>200</v>
      </c>
      <c r="C4" s="7">
        <v>60</v>
      </c>
      <c r="D4" s="2">
        <f t="shared" ref="D4:D15" si="2">B4*C4</f>
        <v>12000</v>
      </c>
      <c r="E4" s="2">
        <f t="shared" ref="E4:E15" si="3">D4*40%</f>
        <v>4800</v>
      </c>
      <c r="F4" s="2">
        <v>621</v>
      </c>
    </row>
    <row r="5" spans="1:6" x14ac:dyDescent="0.3">
      <c r="A5" s="2" t="s">
        <v>218</v>
      </c>
      <c r="B5" s="2">
        <v>300</v>
      </c>
      <c r="C5" s="7">
        <v>60</v>
      </c>
      <c r="D5" s="2">
        <f t="shared" si="2"/>
        <v>18000</v>
      </c>
      <c r="E5" s="2">
        <f t="shared" si="3"/>
        <v>7200</v>
      </c>
      <c r="F5" s="2">
        <v>585</v>
      </c>
    </row>
    <row r="6" spans="1:6" x14ac:dyDescent="0.3">
      <c r="A6" s="2" t="s">
        <v>219</v>
      </c>
      <c r="B6" s="2">
        <v>400</v>
      </c>
      <c r="C6" s="7">
        <v>60</v>
      </c>
      <c r="D6" s="2">
        <f t="shared" si="2"/>
        <v>24000</v>
      </c>
      <c r="E6" s="2">
        <f t="shared" si="3"/>
        <v>9600</v>
      </c>
      <c r="F6" s="2">
        <v>573</v>
      </c>
    </row>
    <row r="7" spans="1:6" x14ac:dyDescent="0.3">
      <c r="A7" s="2" t="s">
        <v>220</v>
      </c>
      <c r="B7" s="2">
        <v>500</v>
      </c>
      <c r="C7" s="7">
        <v>60</v>
      </c>
      <c r="D7" s="2">
        <f t="shared" si="2"/>
        <v>30000</v>
      </c>
      <c r="E7" s="2">
        <f t="shared" si="3"/>
        <v>12000</v>
      </c>
      <c r="F7" s="2">
        <v>553</v>
      </c>
    </row>
    <row r="8" spans="1:6" x14ac:dyDescent="0.3">
      <c r="A8" s="2" t="s">
        <v>221</v>
      </c>
      <c r="B8" s="2">
        <v>600</v>
      </c>
      <c r="C8" s="7">
        <v>60</v>
      </c>
      <c r="D8" s="2">
        <f t="shared" si="2"/>
        <v>36000</v>
      </c>
      <c r="E8" s="2">
        <f t="shared" si="3"/>
        <v>14400</v>
      </c>
      <c r="F8" s="2">
        <v>515</v>
      </c>
    </row>
    <row r="9" spans="1:6" x14ac:dyDescent="0.3">
      <c r="A9" s="2" t="s">
        <v>222</v>
      </c>
      <c r="B9" s="2">
        <v>700</v>
      </c>
      <c r="C9" s="7">
        <v>60</v>
      </c>
      <c r="D9" s="2">
        <f t="shared" si="2"/>
        <v>42000</v>
      </c>
      <c r="E9" s="2">
        <f t="shared" si="3"/>
        <v>16800</v>
      </c>
      <c r="F9" s="2">
        <v>483</v>
      </c>
    </row>
    <row r="10" spans="1:6" x14ac:dyDescent="0.3">
      <c r="A10" s="2" t="s">
        <v>223</v>
      </c>
      <c r="B10" s="2">
        <v>800</v>
      </c>
      <c r="C10" s="7">
        <v>60</v>
      </c>
      <c r="D10" s="2">
        <f t="shared" si="2"/>
        <v>48000</v>
      </c>
      <c r="E10" s="2">
        <f t="shared" si="3"/>
        <v>19200</v>
      </c>
      <c r="F10" s="2">
        <v>467</v>
      </c>
    </row>
    <row r="11" spans="1:6" x14ac:dyDescent="0.3">
      <c r="A11" s="2" t="s">
        <v>242</v>
      </c>
      <c r="B11" s="2">
        <v>900</v>
      </c>
      <c r="C11" s="7">
        <v>60</v>
      </c>
      <c r="D11" s="2">
        <f t="shared" si="2"/>
        <v>54000</v>
      </c>
      <c r="E11" s="2">
        <f t="shared" si="3"/>
        <v>21600</v>
      </c>
      <c r="F11" s="2">
        <v>434</v>
      </c>
    </row>
    <row r="12" spans="1:6" x14ac:dyDescent="0.3">
      <c r="A12" s="2" t="s">
        <v>224</v>
      </c>
      <c r="B12" s="2">
        <v>1000</v>
      </c>
      <c r="C12" s="7">
        <v>60</v>
      </c>
      <c r="D12" s="2">
        <f t="shared" si="2"/>
        <v>60000</v>
      </c>
      <c r="E12" s="2">
        <f t="shared" si="3"/>
        <v>24000</v>
      </c>
      <c r="F12" s="2">
        <v>397</v>
      </c>
    </row>
    <row r="13" spans="1:6" x14ac:dyDescent="0.3">
      <c r="A13" s="2" t="s">
        <v>243</v>
      </c>
      <c r="B13" s="2">
        <v>1100</v>
      </c>
      <c r="C13" s="7">
        <v>60</v>
      </c>
      <c r="D13" s="2">
        <f t="shared" si="2"/>
        <v>66000</v>
      </c>
      <c r="E13" s="2">
        <f t="shared" si="3"/>
        <v>26400</v>
      </c>
      <c r="F13" s="2">
        <v>370</v>
      </c>
    </row>
    <row r="14" spans="1:6" x14ac:dyDescent="0.3">
      <c r="A14" s="2" t="s">
        <v>244</v>
      </c>
      <c r="B14" s="2">
        <v>1200</v>
      </c>
      <c r="C14" s="7">
        <v>60</v>
      </c>
      <c r="D14" s="2">
        <f t="shared" si="2"/>
        <v>72000</v>
      </c>
      <c r="E14" s="2">
        <f t="shared" si="3"/>
        <v>28800</v>
      </c>
      <c r="F14" s="2">
        <v>352</v>
      </c>
    </row>
    <row r="15" spans="1:6" x14ac:dyDescent="0.3">
      <c r="A15" s="2" t="s">
        <v>245</v>
      </c>
      <c r="B15" s="2">
        <v>1500</v>
      </c>
      <c r="C15" s="7">
        <v>60</v>
      </c>
      <c r="D15" s="2">
        <f t="shared" si="2"/>
        <v>90000</v>
      </c>
      <c r="E15" s="2">
        <f t="shared" si="3"/>
        <v>36000</v>
      </c>
      <c r="F15" s="2">
        <v>332</v>
      </c>
    </row>
  </sheetData>
  <mergeCells count="1">
    <mergeCell ref="A1:F1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61475-DC0E-4653-ACE7-338262284920}">
  <sheetPr codeName="Planilha6"/>
  <dimension ref="A1:N75"/>
  <sheetViews>
    <sheetView topLeftCell="A2" workbookViewId="0">
      <selection sqref="A1:G1"/>
    </sheetView>
  </sheetViews>
  <sheetFormatPr defaultRowHeight="14.4" x14ac:dyDescent="0.3"/>
  <cols>
    <col min="1" max="7" width="15.77734375" style="1" customWidth="1"/>
    <col min="8" max="14" width="10.77734375" style="1" customWidth="1"/>
    <col min="15" max="16384" width="8.88671875" style="1"/>
  </cols>
  <sheetData>
    <row r="1" spans="1:14" ht="14.4" customHeight="1" x14ac:dyDescent="0.3">
      <c r="A1" s="22"/>
      <c r="B1" s="22"/>
      <c r="C1" s="22"/>
      <c r="D1" s="22"/>
      <c r="E1" s="22"/>
      <c r="F1" s="22"/>
      <c r="G1" s="22"/>
      <c r="H1" s="22" t="s">
        <v>43</v>
      </c>
      <c r="I1" s="22"/>
      <c r="J1" s="22"/>
      <c r="K1" s="22"/>
      <c r="L1" s="22"/>
      <c r="M1" s="22"/>
      <c r="N1" s="22"/>
    </row>
    <row r="2" spans="1:14" ht="57.6" x14ac:dyDescent="0.3">
      <c r="A2" s="5" t="s">
        <v>21</v>
      </c>
      <c r="B2" s="5" t="s">
        <v>22</v>
      </c>
      <c r="C2" s="5" t="s">
        <v>23</v>
      </c>
      <c r="D2" s="5" t="s">
        <v>24</v>
      </c>
      <c r="E2" s="5" t="s">
        <v>25</v>
      </c>
      <c r="F2" s="5" t="s">
        <v>26</v>
      </c>
      <c r="G2" s="5" t="s">
        <v>42</v>
      </c>
    </row>
    <row r="3" spans="1:14" x14ac:dyDescent="0.3">
      <c r="A3" s="2" t="s">
        <v>27</v>
      </c>
      <c r="B3" s="6">
        <v>1.5</v>
      </c>
      <c r="C3" s="6">
        <v>0.8</v>
      </c>
      <c r="D3" s="6">
        <v>0.9</v>
      </c>
      <c r="E3" s="6">
        <v>5</v>
      </c>
      <c r="F3" s="7">
        <v>38</v>
      </c>
      <c r="G3" s="4">
        <f>((3.1415926/4)*((E3)^2))</f>
        <v>19.634953750000001</v>
      </c>
    </row>
    <row r="4" spans="1:14" x14ac:dyDescent="0.3">
      <c r="A4" s="2" t="s">
        <v>28</v>
      </c>
      <c r="B4" s="6">
        <v>1.9</v>
      </c>
      <c r="C4" s="6">
        <v>0.8</v>
      </c>
      <c r="D4" s="6">
        <v>0.9</v>
      </c>
      <c r="E4" s="6">
        <v>5.4</v>
      </c>
      <c r="F4" s="7">
        <v>49</v>
      </c>
      <c r="G4" s="4">
        <f t="shared" ref="G4:G17" si="0">((3.1415926/4)*((E4)^2))</f>
        <v>22.902210054000005</v>
      </c>
    </row>
    <row r="5" spans="1:14" x14ac:dyDescent="0.3">
      <c r="A5" s="2" t="s">
        <v>29</v>
      </c>
      <c r="B5" s="6">
        <v>2.4</v>
      </c>
      <c r="C5" s="6">
        <v>1</v>
      </c>
      <c r="D5" s="6">
        <v>1</v>
      </c>
      <c r="E5" s="6">
        <v>6.5</v>
      </c>
      <c r="F5" s="7">
        <v>74</v>
      </c>
      <c r="G5" s="4">
        <f t="shared" si="0"/>
        <v>33.183071837500002</v>
      </c>
    </row>
    <row r="6" spans="1:14" x14ac:dyDescent="0.3">
      <c r="A6" s="2" t="s">
        <v>30</v>
      </c>
      <c r="B6" s="6">
        <v>3</v>
      </c>
      <c r="C6" s="6">
        <v>1</v>
      </c>
      <c r="D6" s="6">
        <v>1</v>
      </c>
      <c r="E6" s="6">
        <v>7.1</v>
      </c>
      <c r="F6" s="7">
        <v>95</v>
      </c>
      <c r="G6" s="4">
        <f t="shared" si="0"/>
        <v>39.591920741499997</v>
      </c>
    </row>
    <row r="7" spans="1:14" x14ac:dyDescent="0.3">
      <c r="A7" s="2" t="s">
        <v>31</v>
      </c>
      <c r="B7" s="6">
        <v>3.9</v>
      </c>
      <c r="C7" s="6">
        <v>1</v>
      </c>
      <c r="D7" s="6">
        <v>1</v>
      </c>
      <c r="E7" s="6">
        <v>8</v>
      </c>
      <c r="F7" s="7">
        <v>139</v>
      </c>
      <c r="G7" s="4">
        <f t="shared" si="0"/>
        <v>50.265481600000001</v>
      </c>
    </row>
    <row r="8" spans="1:14" x14ac:dyDescent="0.3">
      <c r="A8" s="2" t="s">
        <v>32</v>
      </c>
      <c r="B8" s="6">
        <v>5.5</v>
      </c>
      <c r="C8" s="6">
        <v>1</v>
      </c>
      <c r="D8" s="6">
        <v>1</v>
      </c>
      <c r="E8" s="6">
        <v>9.6</v>
      </c>
      <c r="F8" s="7">
        <v>202</v>
      </c>
      <c r="G8" s="4">
        <f t="shared" si="0"/>
        <v>72.382293504000003</v>
      </c>
    </row>
    <row r="9" spans="1:14" x14ac:dyDescent="0.3">
      <c r="A9" s="2" t="s">
        <v>33</v>
      </c>
      <c r="B9" s="6">
        <v>6.2</v>
      </c>
      <c r="C9" s="6">
        <v>1.2</v>
      </c>
      <c r="D9" s="6">
        <v>1.1000000000000001</v>
      </c>
      <c r="E9" s="6">
        <v>11</v>
      </c>
      <c r="F9" s="7">
        <v>300</v>
      </c>
      <c r="G9" s="4">
        <f t="shared" si="0"/>
        <v>95.033176150000003</v>
      </c>
    </row>
    <row r="10" spans="1:14" x14ac:dyDescent="0.3">
      <c r="A10" s="2" t="s">
        <v>34</v>
      </c>
      <c r="B10" s="6">
        <v>8.1999999999999993</v>
      </c>
      <c r="C10" s="6">
        <v>1.2</v>
      </c>
      <c r="D10" s="6">
        <v>1.1000000000000001</v>
      </c>
      <c r="E10" s="6">
        <v>13.1</v>
      </c>
      <c r="F10" s="7">
        <v>403</v>
      </c>
      <c r="G10" s="4">
        <f t="shared" si="0"/>
        <v>134.78217652149999</v>
      </c>
    </row>
    <row r="11" spans="1:14" x14ac:dyDescent="0.3">
      <c r="A11" s="2" t="s">
        <v>35</v>
      </c>
      <c r="B11" s="6">
        <v>9.3000000000000007</v>
      </c>
      <c r="C11" s="6">
        <v>1.4</v>
      </c>
      <c r="D11" s="6">
        <v>1.2</v>
      </c>
      <c r="E11" s="6">
        <v>14.7</v>
      </c>
      <c r="F11" s="7">
        <v>579</v>
      </c>
      <c r="G11" s="4">
        <f t="shared" si="0"/>
        <v>169.71668623349998</v>
      </c>
      <c r="J11" s="12"/>
      <c r="K11" s="13"/>
      <c r="L11" s="14"/>
    </row>
    <row r="12" spans="1:14" x14ac:dyDescent="0.3">
      <c r="A12" s="2" t="s">
        <v>36</v>
      </c>
      <c r="B12" s="6">
        <v>10.9</v>
      </c>
      <c r="C12" s="6">
        <v>1.4</v>
      </c>
      <c r="D12" s="6">
        <v>1.2</v>
      </c>
      <c r="E12" s="6">
        <v>16.399999999999999</v>
      </c>
      <c r="F12" s="7">
        <v>770</v>
      </c>
      <c r="G12" s="4">
        <f t="shared" si="0"/>
        <v>211.24068642399999</v>
      </c>
    </row>
    <row r="13" spans="1:14" x14ac:dyDescent="0.3">
      <c r="A13" s="2" t="s">
        <v>37</v>
      </c>
      <c r="B13" s="6">
        <v>12.6</v>
      </c>
      <c r="C13" s="6">
        <v>1.6</v>
      </c>
      <c r="D13" s="6">
        <v>1.3</v>
      </c>
      <c r="E13" s="6">
        <v>18.7</v>
      </c>
      <c r="F13" s="7">
        <v>1003</v>
      </c>
      <c r="G13" s="4">
        <f t="shared" si="0"/>
        <v>274.6458790735</v>
      </c>
    </row>
    <row r="14" spans="1:14" x14ac:dyDescent="0.3">
      <c r="A14" s="2" t="s">
        <v>38</v>
      </c>
      <c r="B14" s="6">
        <v>14.1</v>
      </c>
      <c r="C14" s="6">
        <v>1.6</v>
      </c>
      <c r="D14" s="6">
        <v>1.3</v>
      </c>
      <c r="E14" s="6">
        <v>21.1</v>
      </c>
      <c r="F14" s="7">
        <v>1241</v>
      </c>
      <c r="G14" s="4">
        <f t="shared" si="0"/>
        <v>349.66711036150002</v>
      </c>
    </row>
    <row r="15" spans="1:14" x14ac:dyDescent="0.3">
      <c r="A15" s="2" t="s">
        <v>39</v>
      </c>
      <c r="B15" s="6">
        <v>16</v>
      </c>
      <c r="C15" s="6">
        <v>1.8</v>
      </c>
      <c r="D15" s="6">
        <v>1.4</v>
      </c>
      <c r="E15" s="6">
        <v>22.7</v>
      </c>
      <c r="F15" s="7">
        <v>1549</v>
      </c>
      <c r="G15" s="4">
        <f t="shared" si="0"/>
        <v>404.7078127135</v>
      </c>
    </row>
    <row r="16" spans="1:14" x14ac:dyDescent="0.3">
      <c r="A16" s="2" t="s">
        <v>40</v>
      </c>
      <c r="B16" s="6">
        <v>17.5</v>
      </c>
      <c r="C16" s="6">
        <v>2</v>
      </c>
      <c r="D16" s="6">
        <v>1.5</v>
      </c>
      <c r="E16" s="6">
        <v>24.8</v>
      </c>
      <c r="F16" s="7">
        <v>1861</v>
      </c>
      <c r="G16" s="4">
        <f t="shared" si="0"/>
        <v>483.0512781760001</v>
      </c>
    </row>
    <row r="17" spans="1:14" x14ac:dyDescent="0.3">
      <c r="A17" s="8" t="s">
        <v>41</v>
      </c>
      <c r="B17" s="9">
        <v>20</v>
      </c>
      <c r="C17" s="9">
        <v>2.2000000000000002</v>
      </c>
      <c r="D17" s="9">
        <v>1.6</v>
      </c>
      <c r="E17" s="9">
        <v>29.1</v>
      </c>
      <c r="F17" s="10">
        <v>2429</v>
      </c>
      <c r="G17" s="11">
        <f t="shared" si="0"/>
        <v>665.08300740150003</v>
      </c>
    </row>
    <row r="18" spans="1:14" x14ac:dyDescent="0.3">
      <c r="A18" s="8" t="s">
        <v>278</v>
      </c>
      <c r="B18" s="9">
        <v>23.1</v>
      </c>
      <c r="C18" s="9">
        <v>1.8</v>
      </c>
      <c r="D18" s="9">
        <v>1.6</v>
      </c>
      <c r="E18" s="9">
        <v>33.78</v>
      </c>
      <c r="F18" s="10">
        <v>2942</v>
      </c>
      <c r="G18" s="11">
        <f t="shared" ref="G18" si="1">((3.1415926/4)*((E18)^2))</f>
        <v>896.20871834646005</v>
      </c>
    </row>
    <row r="19" spans="1:14" x14ac:dyDescent="0.3">
      <c r="A19" s="8"/>
      <c r="B19" s="9"/>
      <c r="C19" s="9"/>
      <c r="D19" s="9"/>
      <c r="E19" s="9"/>
      <c r="F19" s="10"/>
      <c r="G19" s="11"/>
      <c r="H19" s="22" t="s">
        <v>44</v>
      </c>
      <c r="I19" s="22"/>
      <c r="J19" s="22"/>
      <c r="K19" s="22"/>
      <c r="L19" s="22"/>
      <c r="M19" s="22"/>
      <c r="N19" s="22"/>
    </row>
    <row r="20" spans="1:14" x14ac:dyDescent="0.3">
      <c r="A20" s="2" t="s">
        <v>45</v>
      </c>
      <c r="B20" s="6">
        <v>1.5</v>
      </c>
      <c r="C20" s="6">
        <v>0.8</v>
      </c>
      <c r="D20" s="6">
        <v>1</v>
      </c>
      <c r="E20" s="6">
        <v>8.6</v>
      </c>
      <c r="F20" s="7">
        <v>110</v>
      </c>
      <c r="G20" s="4">
        <f>((3.1415926/4)*((E20)^2))</f>
        <v>58.088047173999996</v>
      </c>
    </row>
    <row r="21" spans="1:14" x14ac:dyDescent="0.3">
      <c r="A21" s="2" t="s">
        <v>46</v>
      </c>
      <c r="B21" s="6">
        <v>1.9</v>
      </c>
      <c r="C21" s="6">
        <v>0.8</v>
      </c>
      <c r="D21" s="6">
        <v>1.1000000000000001</v>
      </c>
      <c r="E21" s="6">
        <v>9.6999999999999993</v>
      </c>
      <c r="F21" s="7">
        <v>147</v>
      </c>
      <c r="G21" s="4">
        <f t="shared" ref="G21:G34" si="2">((3.1415926/4)*((E21)^2))</f>
        <v>73.89811193349999</v>
      </c>
    </row>
    <row r="22" spans="1:14" x14ac:dyDescent="0.3">
      <c r="A22" s="2" t="s">
        <v>47</v>
      </c>
      <c r="B22" s="6">
        <v>2.4</v>
      </c>
      <c r="C22" s="6">
        <v>1</v>
      </c>
      <c r="D22" s="6">
        <v>1.1000000000000001</v>
      </c>
      <c r="E22" s="6">
        <v>11.5</v>
      </c>
      <c r="F22" s="7">
        <v>216</v>
      </c>
      <c r="G22" s="4">
        <f t="shared" si="2"/>
        <v>103.8689053375</v>
      </c>
    </row>
    <row r="23" spans="1:14" x14ac:dyDescent="0.3">
      <c r="A23" s="2" t="s">
        <v>48</v>
      </c>
      <c r="B23" s="6">
        <v>3</v>
      </c>
      <c r="C23" s="6">
        <v>1</v>
      </c>
      <c r="D23" s="6">
        <v>1.2</v>
      </c>
      <c r="E23" s="6">
        <v>12.8</v>
      </c>
      <c r="F23" s="7">
        <v>279</v>
      </c>
      <c r="G23" s="4">
        <f t="shared" si="2"/>
        <v>128.67963289600002</v>
      </c>
    </row>
    <row r="24" spans="1:14" x14ac:dyDescent="0.3">
      <c r="A24" s="2" t="s">
        <v>49</v>
      </c>
      <c r="B24" s="6">
        <v>3.9</v>
      </c>
      <c r="C24" s="6">
        <v>1</v>
      </c>
      <c r="D24" s="6">
        <v>1.2</v>
      </c>
      <c r="E24" s="6">
        <v>14.7</v>
      </c>
      <c r="F24" s="7">
        <v>399</v>
      </c>
      <c r="G24" s="4">
        <f t="shared" si="2"/>
        <v>169.71668623349998</v>
      </c>
    </row>
    <row r="25" spans="1:14" x14ac:dyDescent="0.3">
      <c r="A25" s="2" t="s">
        <v>50</v>
      </c>
      <c r="B25" s="6">
        <v>5.5</v>
      </c>
      <c r="C25" s="6">
        <v>1</v>
      </c>
      <c r="D25" s="6">
        <v>1.3</v>
      </c>
      <c r="E25" s="6">
        <v>18.3</v>
      </c>
      <c r="F25" s="7">
        <v>612</v>
      </c>
      <c r="G25" s="4">
        <f t="shared" si="2"/>
        <v>263.02198645350006</v>
      </c>
    </row>
    <row r="26" spans="1:14" x14ac:dyDescent="0.3">
      <c r="A26" s="2" t="s">
        <v>51</v>
      </c>
      <c r="B26" s="6">
        <v>6.2</v>
      </c>
      <c r="C26" s="6">
        <v>1.2</v>
      </c>
      <c r="D26" s="6">
        <v>1.4</v>
      </c>
      <c r="E26" s="6">
        <v>20.7</v>
      </c>
      <c r="F26" s="7">
        <v>864</v>
      </c>
      <c r="G26" s="4">
        <f t="shared" si="2"/>
        <v>336.53525329349998</v>
      </c>
    </row>
    <row r="27" spans="1:14" x14ac:dyDescent="0.3">
      <c r="A27" s="2" t="s">
        <v>52</v>
      </c>
      <c r="B27" s="6">
        <v>8.1999999999999993</v>
      </c>
      <c r="C27" s="6">
        <v>1.2</v>
      </c>
      <c r="D27" s="6">
        <v>1.5</v>
      </c>
      <c r="E27" s="6">
        <v>26.3</v>
      </c>
      <c r="F27" s="7">
        <v>1289</v>
      </c>
      <c r="G27" s="4">
        <f t="shared" si="2"/>
        <v>543.25204637350009</v>
      </c>
    </row>
    <row r="28" spans="1:14" x14ac:dyDescent="0.3">
      <c r="A28" s="2" t="s">
        <v>53</v>
      </c>
      <c r="B28" s="6">
        <v>9.6</v>
      </c>
      <c r="C28" s="6">
        <v>1.4</v>
      </c>
      <c r="D28" s="6">
        <v>1.6</v>
      </c>
      <c r="E28" s="6">
        <v>30.1</v>
      </c>
      <c r="F28" s="7">
        <v>1801</v>
      </c>
      <c r="G28" s="4">
        <f t="shared" si="2"/>
        <v>711.57857788150011</v>
      </c>
    </row>
    <row r="29" spans="1:14" x14ac:dyDescent="0.3">
      <c r="A29" s="2" t="s">
        <v>54</v>
      </c>
      <c r="B29" s="6">
        <v>11.3</v>
      </c>
      <c r="C29" s="6">
        <v>1.4</v>
      </c>
      <c r="D29" s="6">
        <v>1.7</v>
      </c>
      <c r="E29" s="6">
        <v>33.799999999999997</v>
      </c>
      <c r="F29" s="7">
        <v>1352</v>
      </c>
      <c r="G29" s="4">
        <f t="shared" si="2"/>
        <v>897.27026248599987</v>
      </c>
    </row>
    <row r="30" spans="1:14" x14ac:dyDescent="0.3">
      <c r="A30" s="2" t="s">
        <v>55</v>
      </c>
      <c r="B30" s="6">
        <v>13</v>
      </c>
      <c r="C30" s="6">
        <v>1.6</v>
      </c>
      <c r="D30" s="6">
        <v>1.8</v>
      </c>
      <c r="E30" s="6">
        <v>38.200000000000003</v>
      </c>
      <c r="F30" s="7">
        <v>3033</v>
      </c>
      <c r="G30" s="4">
        <f t="shared" si="2"/>
        <v>1146.0843964060002</v>
      </c>
    </row>
    <row r="31" spans="1:14" x14ac:dyDescent="0.3">
      <c r="A31" s="2" t="s">
        <v>56</v>
      </c>
      <c r="B31" s="6">
        <v>14.8</v>
      </c>
      <c r="C31" s="6">
        <v>1.6</v>
      </c>
      <c r="D31" s="6">
        <v>1.9</v>
      </c>
      <c r="E31" s="6">
        <v>42</v>
      </c>
      <c r="F31" s="7">
        <v>3767</v>
      </c>
      <c r="G31" s="4">
        <f t="shared" si="2"/>
        <v>1385.4423366000001</v>
      </c>
    </row>
    <row r="32" spans="1:14" x14ac:dyDescent="0.3">
      <c r="A32" s="2" t="s">
        <v>57</v>
      </c>
      <c r="B32" s="6">
        <v>16.600000000000001</v>
      </c>
      <c r="C32" s="6">
        <v>1.8</v>
      </c>
      <c r="D32" s="6">
        <v>2</v>
      </c>
      <c r="E32" s="6">
        <v>46.5</v>
      </c>
      <c r="F32" s="7">
        <v>4643</v>
      </c>
      <c r="G32" s="4">
        <f t="shared" si="2"/>
        <v>1698.2271498375001</v>
      </c>
    </row>
    <row r="33" spans="1:14" x14ac:dyDescent="0.3">
      <c r="A33" s="2" t="s">
        <v>58</v>
      </c>
      <c r="B33" s="6">
        <v>18.100000000000001</v>
      </c>
      <c r="C33" s="6">
        <v>2</v>
      </c>
      <c r="D33" s="6">
        <v>2.2000000000000002</v>
      </c>
      <c r="E33" s="6">
        <v>51.1</v>
      </c>
      <c r="F33" s="7">
        <v>5583</v>
      </c>
      <c r="G33" s="4">
        <f t="shared" si="2"/>
        <v>2050.8395032614999</v>
      </c>
    </row>
    <row r="34" spans="1:14" x14ac:dyDescent="0.3">
      <c r="A34" s="2" t="s">
        <v>59</v>
      </c>
      <c r="B34" s="6">
        <v>21</v>
      </c>
      <c r="C34" s="6">
        <v>2.2000000000000002</v>
      </c>
      <c r="D34" s="6">
        <v>2.4</v>
      </c>
      <c r="E34" s="6">
        <v>57.9</v>
      </c>
      <c r="F34" s="7">
        <v>7271</v>
      </c>
      <c r="G34" s="4">
        <f t="shared" si="2"/>
        <v>2632.9766120414997</v>
      </c>
    </row>
    <row r="35" spans="1:14" x14ac:dyDescent="0.3">
      <c r="A35" s="2"/>
      <c r="B35" s="6"/>
      <c r="C35" s="6"/>
      <c r="D35" s="6"/>
      <c r="E35" s="6"/>
      <c r="F35" s="7"/>
      <c r="G35" s="4"/>
      <c r="H35" s="22" t="s">
        <v>60</v>
      </c>
      <c r="I35" s="22"/>
      <c r="J35" s="22"/>
      <c r="K35" s="22"/>
      <c r="L35" s="22"/>
      <c r="M35" s="22"/>
      <c r="N35" s="22"/>
    </row>
    <row r="36" spans="1:14" x14ac:dyDescent="0.3">
      <c r="A36" s="2" t="s">
        <v>61</v>
      </c>
      <c r="B36" s="6">
        <v>1.5</v>
      </c>
      <c r="C36" s="6">
        <v>0.8</v>
      </c>
      <c r="D36" s="6">
        <v>1.1000000000000001</v>
      </c>
      <c r="E36" s="6">
        <v>9.3000000000000007</v>
      </c>
      <c r="F36" s="7">
        <v>133</v>
      </c>
      <c r="G36" s="4">
        <f>((3.1415926/4)*((E36)^2))</f>
        <v>67.92908599350001</v>
      </c>
    </row>
    <row r="37" spans="1:14" x14ac:dyDescent="0.3">
      <c r="A37" s="2" t="s">
        <v>62</v>
      </c>
      <c r="B37" s="6">
        <v>1.9</v>
      </c>
      <c r="C37" s="6">
        <v>0.8</v>
      </c>
      <c r="D37" s="6">
        <v>1.1000000000000001</v>
      </c>
      <c r="E37" s="6">
        <v>10.199999999999999</v>
      </c>
      <c r="F37" s="7">
        <v>173</v>
      </c>
      <c r="G37" s="4">
        <f t="shared" ref="G37:G50" si="3">((3.1415926/4)*((E37)^2))</f>
        <v>81.712823525999994</v>
      </c>
    </row>
    <row r="38" spans="1:14" x14ac:dyDescent="0.3">
      <c r="A38" s="2" t="s">
        <v>63</v>
      </c>
      <c r="B38" s="6">
        <v>2.4</v>
      </c>
      <c r="C38" s="6">
        <v>1</v>
      </c>
      <c r="D38" s="6">
        <v>1.2</v>
      </c>
      <c r="E38" s="6">
        <v>12.4</v>
      </c>
      <c r="F38" s="7">
        <v>262</v>
      </c>
      <c r="G38" s="4">
        <f t="shared" si="3"/>
        <v>120.76281954400002</v>
      </c>
    </row>
    <row r="39" spans="1:14" x14ac:dyDescent="0.3">
      <c r="A39" s="2" t="s">
        <v>64</v>
      </c>
      <c r="B39" s="6">
        <v>3</v>
      </c>
      <c r="C39" s="6">
        <v>1</v>
      </c>
      <c r="D39" s="6">
        <v>1.2</v>
      </c>
      <c r="E39" s="6">
        <v>13.6</v>
      </c>
      <c r="F39" s="7">
        <v>336</v>
      </c>
      <c r="G39" s="4">
        <f t="shared" si="3"/>
        <v>145.267241824</v>
      </c>
    </row>
    <row r="40" spans="1:14" x14ac:dyDescent="0.3">
      <c r="A40" s="2" t="s">
        <v>65</v>
      </c>
      <c r="B40" s="6">
        <v>3.9</v>
      </c>
      <c r="C40" s="6">
        <v>1</v>
      </c>
      <c r="D40" s="6">
        <v>1.3</v>
      </c>
      <c r="E40" s="6">
        <v>15.8</v>
      </c>
      <c r="F40" s="7">
        <v>497</v>
      </c>
      <c r="G40" s="4">
        <f t="shared" si="3"/>
        <v>196.06679416600002</v>
      </c>
    </row>
    <row r="41" spans="1:14" x14ac:dyDescent="0.3">
      <c r="A41" s="2" t="s">
        <v>66</v>
      </c>
      <c r="B41" s="6">
        <v>5.5</v>
      </c>
      <c r="C41" s="6">
        <v>1</v>
      </c>
      <c r="D41" s="6">
        <v>1.3</v>
      </c>
      <c r="E41" s="6">
        <v>19.399999999999999</v>
      </c>
      <c r="F41" s="7">
        <v>750</v>
      </c>
      <c r="G41" s="4">
        <f t="shared" si="3"/>
        <v>295.59244773399996</v>
      </c>
    </row>
    <row r="42" spans="1:14" x14ac:dyDescent="0.3">
      <c r="A42" s="2" t="s">
        <v>67</v>
      </c>
      <c r="B42" s="6">
        <v>6.2</v>
      </c>
      <c r="C42" s="6">
        <v>1.2</v>
      </c>
      <c r="D42" s="6">
        <v>1.4</v>
      </c>
      <c r="E42" s="6">
        <v>22</v>
      </c>
      <c r="F42" s="7">
        <v>1081</v>
      </c>
      <c r="G42" s="4">
        <f t="shared" si="3"/>
        <v>380.13270460000001</v>
      </c>
    </row>
    <row r="43" spans="1:14" x14ac:dyDescent="0.3">
      <c r="A43" s="2" t="s">
        <v>68</v>
      </c>
      <c r="B43" s="6">
        <v>8.1999999999999993</v>
      </c>
      <c r="C43" s="6">
        <v>1.2</v>
      </c>
      <c r="D43" s="6">
        <v>1.5</v>
      </c>
      <c r="E43" s="6">
        <v>27.4</v>
      </c>
      <c r="F43" s="7">
        <v>1544</v>
      </c>
      <c r="G43" s="4">
        <f t="shared" si="3"/>
        <v>589.64551509399996</v>
      </c>
    </row>
    <row r="44" spans="1:14" x14ac:dyDescent="0.3">
      <c r="A44" s="2" t="s">
        <v>69</v>
      </c>
      <c r="B44" s="6">
        <v>9.6</v>
      </c>
      <c r="C44" s="6">
        <v>1.4</v>
      </c>
      <c r="D44" s="6">
        <v>1.6</v>
      </c>
      <c r="E44" s="6">
        <v>32.1</v>
      </c>
      <c r="F44" s="7">
        <v>2245</v>
      </c>
      <c r="G44" s="4">
        <f t="shared" si="3"/>
        <v>809.28210774150011</v>
      </c>
    </row>
    <row r="45" spans="1:14" x14ac:dyDescent="0.3">
      <c r="A45" s="2" t="s">
        <v>70</v>
      </c>
      <c r="B45" s="6">
        <v>11.3</v>
      </c>
      <c r="C45" s="6">
        <v>1.4</v>
      </c>
      <c r="D45" s="6">
        <v>1.8</v>
      </c>
      <c r="E45" s="6">
        <v>36.299999999999997</v>
      </c>
      <c r="F45" s="7">
        <v>2972</v>
      </c>
      <c r="G45" s="4">
        <f t="shared" si="3"/>
        <v>1034.9112882734998</v>
      </c>
    </row>
    <row r="46" spans="1:14" x14ac:dyDescent="0.3">
      <c r="A46" s="2" t="s">
        <v>71</v>
      </c>
      <c r="B46" s="6">
        <v>13</v>
      </c>
      <c r="C46" s="6">
        <v>1.6</v>
      </c>
      <c r="D46" s="6">
        <v>1.9</v>
      </c>
      <c r="E46" s="6">
        <v>41.1</v>
      </c>
      <c r="F46" s="7">
        <v>3837</v>
      </c>
      <c r="G46" s="4">
        <f t="shared" si="3"/>
        <v>1326.7024089615002</v>
      </c>
    </row>
    <row r="47" spans="1:14" x14ac:dyDescent="0.3">
      <c r="A47" s="2" t="s">
        <v>72</v>
      </c>
      <c r="B47" s="6">
        <v>14.8</v>
      </c>
      <c r="C47" s="6">
        <v>1.6</v>
      </c>
      <c r="D47" s="6">
        <v>2</v>
      </c>
      <c r="E47" s="6">
        <v>45.2</v>
      </c>
      <c r="F47" s="7">
        <v>4789</v>
      </c>
      <c r="G47" s="4">
        <f t="shared" si="3"/>
        <v>1604.5998363760002</v>
      </c>
    </row>
    <row r="48" spans="1:14" x14ac:dyDescent="0.3">
      <c r="A48" s="2" t="s">
        <v>73</v>
      </c>
      <c r="B48" s="6">
        <v>16.600000000000001</v>
      </c>
      <c r="C48" s="6">
        <v>1.8</v>
      </c>
      <c r="D48" s="6">
        <v>2.1</v>
      </c>
      <c r="E48" s="6">
        <v>49.8</v>
      </c>
      <c r="F48" s="7">
        <v>5886</v>
      </c>
      <c r="G48" s="4">
        <f t="shared" si="3"/>
        <v>1947.8188279259996</v>
      </c>
    </row>
    <row r="49" spans="1:14" x14ac:dyDescent="0.3">
      <c r="A49" s="2" t="s">
        <v>74</v>
      </c>
      <c r="B49" s="6">
        <v>18.100000000000001</v>
      </c>
      <c r="C49" s="6">
        <v>2</v>
      </c>
      <c r="D49" s="6">
        <v>2.2999999999999998</v>
      </c>
      <c r="E49" s="6">
        <v>54.9</v>
      </c>
      <c r="F49" s="7">
        <v>7100</v>
      </c>
      <c r="G49" s="4">
        <f t="shared" si="3"/>
        <v>2367.1978780814998</v>
      </c>
    </row>
    <row r="50" spans="1:14" x14ac:dyDescent="0.3">
      <c r="A50" s="2" t="s">
        <v>75</v>
      </c>
      <c r="B50" s="6">
        <v>21</v>
      </c>
      <c r="C50" s="6">
        <v>2.2000000000000002</v>
      </c>
      <c r="D50" s="6">
        <v>2.5</v>
      </c>
      <c r="E50" s="6">
        <v>62.2</v>
      </c>
      <c r="F50" s="7">
        <v>9268</v>
      </c>
      <c r="G50" s="4">
        <f t="shared" si="3"/>
        <v>3038.5797786460002</v>
      </c>
    </row>
    <row r="51" spans="1:14" x14ac:dyDescent="0.3">
      <c r="A51" s="2"/>
      <c r="B51" s="6"/>
      <c r="C51" s="6"/>
      <c r="D51" s="6"/>
      <c r="E51" s="6"/>
      <c r="F51" s="7"/>
      <c r="G51" s="4"/>
      <c r="H51" s="22" t="s">
        <v>76</v>
      </c>
      <c r="I51" s="22"/>
      <c r="J51" s="22"/>
      <c r="K51" s="22"/>
      <c r="L51" s="22"/>
      <c r="M51" s="22"/>
      <c r="N51" s="22"/>
    </row>
    <row r="52" spans="1:14" x14ac:dyDescent="0.3">
      <c r="A52" s="2" t="s">
        <v>77</v>
      </c>
      <c r="B52" s="6">
        <v>1.5</v>
      </c>
      <c r="C52" s="6">
        <v>0.8</v>
      </c>
      <c r="D52" s="6">
        <v>1.1000000000000001</v>
      </c>
      <c r="E52" s="6">
        <v>10.4</v>
      </c>
      <c r="F52" s="7">
        <v>165</v>
      </c>
      <c r="G52" s="4">
        <f>((3.1415926/4)*((E52)^2))</f>
        <v>84.948663904000014</v>
      </c>
    </row>
    <row r="53" spans="1:14" x14ac:dyDescent="0.3">
      <c r="A53" s="2" t="s">
        <v>78</v>
      </c>
      <c r="B53" s="6">
        <v>1.9</v>
      </c>
      <c r="C53" s="6">
        <v>0.8</v>
      </c>
      <c r="D53" s="6">
        <v>1.1000000000000001</v>
      </c>
      <c r="E53" s="6">
        <v>11.5</v>
      </c>
      <c r="F53" s="7">
        <v>214</v>
      </c>
      <c r="G53" s="4">
        <f t="shared" ref="G53:G66" si="4">((3.1415926/4)*((E53)^2))</f>
        <v>103.8689053375</v>
      </c>
    </row>
    <row r="54" spans="1:14" x14ac:dyDescent="0.3">
      <c r="A54" s="2" t="s">
        <v>79</v>
      </c>
      <c r="B54" s="6">
        <v>2.4</v>
      </c>
      <c r="C54" s="6">
        <v>1</v>
      </c>
      <c r="D54" s="6">
        <v>1.2</v>
      </c>
      <c r="E54" s="6">
        <v>14.1</v>
      </c>
      <c r="F54" s="7">
        <v>331</v>
      </c>
      <c r="G54" s="4">
        <f t="shared" si="4"/>
        <v>156.1450062015</v>
      </c>
    </row>
    <row r="55" spans="1:14" x14ac:dyDescent="0.3">
      <c r="A55" s="2" t="s">
        <v>80</v>
      </c>
      <c r="B55" s="6">
        <v>3</v>
      </c>
      <c r="C55" s="6">
        <v>1</v>
      </c>
      <c r="D55" s="6">
        <v>1.2</v>
      </c>
      <c r="E55" s="6">
        <v>15.4</v>
      </c>
      <c r="F55" s="7">
        <v>427</v>
      </c>
      <c r="G55" s="4">
        <f t="shared" si="4"/>
        <v>186.26502525400002</v>
      </c>
    </row>
    <row r="56" spans="1:14" x14ac:dyDescent="0.3">
      <c r="A56" s="2" t="s">
        <v>81</v>
      </c>
      <c r="B56" s="6">
        <v>3.9</v>
      </c>
      <c r="C56" s="6">
        <v>1</v>
      </c>
      <c r="D56" s="6">
        <v>1.3</v>
      </c>
      <c r="E56" s="6">
        <v>18.399999999999999</v>
      </c>
      <c r="F56" s="7">
        <v>651</v>
      </c>
      <c r="G56" s="4">
        <f t="shared" si="4"/>
        <v>265.90439766399999</v>
      </c>
    </row>
    <row r="57" spans="1:14" x14ac:dyDescent="0.3">
      <c r="A57" s="2" t="s">
        <v>82</v>
      </c>
      <c r="B57" s="6">
        <v>5.5</v>
      </c>
      <c r="C57" s="6">
        <v>1</v>
      </c>
      <c r="D57" s="6">
        <v>1.4</v>
      </c>
      <c r="E57" s="6">
        <v>22.9</v>
      </c>
      <c r="F57" s="7">
        <v>997</v>
      </c>
      <c r="G57" s="4">
        <f t="shared" si="4"/>
        <v>411.8706438415</v>
      </c>
    </row>
    <row r="58" spans="1:14" x14ac:dyDescent="0.3">
      <c r="A58" s="2" t="s">
        <v>83</v>
      </c>
      <c r="B58" s="6">
        <v>6.2</v>
      </c>
      <c r="C58" s="6">
        <v>1.2</v>
      </c>
      <c r="D58" s="6">
        <v>1.5</v>
      </c>
      <c r="E58" s="6">
        <v>25.9</v>
      </c>
      <c r="F58" s="7">
        <v>1438</v>
      </c>
      <c r="G58" s="4">
        <f t="shared" si="4"/>
        <v>526.85293300149999</v>
      </c>
    </row>
    <row r="59" spans="1:14" x14ac:dyDescent="0.3">
      <c r="A59" s="2" t="s">
        <v>84</v>
      </c>
      <c r="B59" s="6">
        <v>8.1999999999999993</v>
      </c>
      <c r="C59" s="6">
        <v>1.2</v>
      </c>
      <c r="D59" s="6">
        <v>1.6</v>
      </c>
      <c r="E59" s="6">
        <v>31</v>
      </c>
      <c r="F59" s="7">
        <v>1990</v>
      </c>
      <c r="G59" s="4">
        <f t="shared" si="4"/>
        <v>754.76762214999997</v>
      </c>
    </row>
    <row r="60" spans="1:14" x14ac:dyDescent="0.3">
      <c r="A60" s="2" t="s">
        <v>85</v>
      </c>
      <c r="B60" s="6">
        <v>9.6</v>
      </c>
      <c r="C60" s="6">
        <v>1.4</v>
      </c>
      <c r="D60" s="6">
        <v>1.7</v>
      </c>
      <c r="E60" s="6">
        <v>35.6</v>
      </c>
      <c r="F60" s="7">
        <v>2830</v>
      </c>
      <c r="G60" s="4">
        <f t="shared" si="4"/>
        <v>995.38219938400016</v>
      </c>
    </row>
    <row r="61" spans="1:14" x14ac:dyDescent="0.3">
      <c r="A61" s="2" t="s">
        <v>86</v>
      </c>
      <c r="B61" s="6">
        <v>11.3</v>
      </c>
      <c r="C61" s="6">
        <v>1.4</v>
      </c>
      <c r="D61" s="6">
        <v>1.9</v>
      </c>
      <c r="E61" s="6">
        <v>40.299999999999997</v>
      </c>
      <c r="F61" s="7">
        <v>3754</v>
      </c>
      <c r="G61" s="4">
        <f t="shared" si="4"/>
        <v>1275.5572814334998</v>
      </c>
    </row>
    <row r="62" spans="1:14" x14ac:dyDescent="0.3">
      <c r="A62" s="2" t="s">
        <v>87</v>
      </c>
      <c r="B62" s="6">
        <v>13</v>
      </c>
      <c r="C62" s="6">
        <v>1.6</v>
      </c>
      <c r="D62" s="6">
        <v>2</v>
      </c>
      <c r="E62" s="6">
        <v>45.6</v>
      </c>
      <c r="F62" s="7">
        <v>4856</v>
      </c>
      <c r="G62" s="4">
        <f t="shared" si="4"/>
        <v>1633.1254971840001</v>
      </c>
    </row>
    <row r="63" spans="1:14" x14ac:dyDescent="0.3">
      <c r="A63" s="2" t="s">
        <v>88</v>
      </c>
      <c r="B63" s="6">
        <v>14.8</v>
      </c>
      <c r="C63" s="6">
        <v>1.6</v>
      </c>
      <c r="D63" s="6">
        <v>2.2000000000000002</v>
      </c>
      <c r="E63" s="6">
        <v>50.5</v>
      </c>
      <c r="F63" s="7">
        <v>6119</v>
      </c>
      <c r="G63" s="4">
        <f t="shared" si="4"/>
        <v>2002.9616320375001</v>
      </c>
    </row>
    <row r="64" spans="1:14" x14ac:dyDescent="0.3">
      <c r="A64" s="2" t="s">
        <v>89</v>
      </c>
      <c r="B64" s="6">
        <v>16.600000000000001</v>
      </c>
      <c r="C64" s="6">
        <v>1.8</v>
      </c>
      <c r="D64" s="6">
        <v>2.2999999999999998</v>
      </c>
      <c r="E64" s="6">
        <v>55.9</v>
      </c>
      <c r="F64" s="7">
        <v>7548</v>
      </c>
      <c r="G64" s="4">
        <f t="shared" si="4"/>
        <v>2454.2199931015002</v>
      </c>
    </row>
    <row r="65" spans="1:14" x14ac:dyDescent="0.3">
      <c r="A65" s="2" t="s">
        <v>90</v>
      </c>
      <c r="B65" s="6">
        <v>18.100000000000001</v>
      </c>
      <c r="C65" s="6">
        <v>2</v>
      </c>
      <c r="D65" s="6">
        <v>2.5</v>
      </c>
      <c r="E65" s="6">
        <v>61.1</v>
      </c>
      <c r="F65" s="7">
        <v>9034</v>
      </c>
      <c r="G65" s="4">
        <f t="shared" si="4"/>
        <v>2932.0562275615002</v>
      </c>
    </row>
    <row r="66" spans="1:14" x14ac:dyDescent="0.3">
      <c r="A66" s="2" t="s">
        <v>91</v>
      </c>
      <c r="B66" s="6">
        <v>21</v>
      </c>
      <c r="C66" s="6">
        <v>2.2000000000000002</v>
      </c>
      <c r="D66" s="6">
        <v>2.7</v>
      </c>
      <c r="E66" s="6">
        <v>69.3</v>
      </c>
      <c r="F66" s="7">
        <v>11802</v>
      </c>
      <c r="G66" s="4">
        <f t="shared" si="4"/>
        <v>3771.8667613934999</v>
      </c>
    </row>
    <row r="67" spans="1:14" x14ac:dyDescent="0.3">
      <c r="A67" s="2"/>
      <c r="B67" s="6"/>
      <c r="C67" s="6"/>
      <c r="D67" s="6"/>
      <c r="E67" s="6"/>
      <c r="F67" s="7"/>
      <c r="G67" s="4"/>
      <c r="H67" s="22" t="s">
        <v>268</v>
      </c>
      <c r="I67" s="22"/>
      <c r="J67" s="22"/>
      <c r="K67" s="22"/>
      <c r="L67" s="22"/>
      <c r="M67" s="22"/>
      <c r="N67" s="22"/>
    </row>
    <row r="68" spans="1:14" x14ac:dyDescent="0.3">
      <c r="A68" s="2" t="s">
        <v>148</v>
      </c>
      <c r="B68" s="6">
        <v>1.5</v>
      </c>
      <c r="C68" s="6">
        <v>0.7</v>
      </c>
      <c r="D68" s="6">
        <v>1.1000000000000001</v>
      </c>
      <c r="E68" s="6">
        <v>11.2</v>
      </c>
      <c r="F68" s="7">
        <v>181</v>
      </c>
      <c r="G68" s="4">
        <f>((3.1415926/4)*((E68)^2))</f>
        <v>98.520343935999989</v>
      </c>
    </row>
    <row r="69" spans="1:14" x14ac:dyDescent="0.3">
      <c r="A69" s="2" t="s">
        <v>269</v>
      </c>
      <c r="B69" s="6">
        <v>1.9</v>
      </c>
      <c r="C69" s="6">
        <v>0.7</v>
      </c>
      <c r="D69" s="6">
        <v>1.1000000000000001</v>
      </c>
      <c r="E69" s="6">
        <v>12.4</v>
      </c>
      <c r="F69" s="7">
        <v>241</v>
      </c>
      <c r="G69" s="4">
        <f t="shared" ref="G69:G75" si="5">((3.1415926/4)*((E69)^2))</f>
        <v>120.76281954400002</v>
      </c>
    </row>
    <row r="70" spans="1:14" x14ac:dyDescent="0.3">
      <c r="A70" s="2" t="s">
        <v>270</v>
      </c>
      <c r="B70" s="6">
        <v>2.4</v>
      </c>
      <c r="C70" s="6">
        <v>0.7</v>
      </c>
      <c r="D70" s="6">
        <v>1.2</v>
      </c>
      <c r="E70" s="6">
        <v>13.9</v>
      </c>
      <c r="F70" s="7">
        <v>332</v>
      </c>
      <c r="G70" s="4">
        <f t="shared" si="5"/>
        <v>151.74677656150001</v>
      </c>
    </row>
    <row r="71" spans="1:14" x14ac:dyDescent="0.3">
      <c r="A71" s="2" t="s">
        <v>271</v>
      </c>
      <c r="B71" s="6">
        <v>3</v>
      </c>
      <c r="C71" s="6">
        <v>0.7</v>
      </c>
      <c r="D71" s="6">
        <v>1.2</v>
      </c>
      <c r="E71" s="6">
        <v>15.4</v>
      </c>
      <c r="F71" s="7">
        <v>442</v>
      </c>
      <c r="G71" s="4">
        <f t="shared" si="5"/>
        <v>186.26502525400002</v>
      </c>
    </row>
    <row r="72" spans="1:14" x14ac:dyDescent="0.3">
      <c r="A72" s="2" t="s">
        <v>272</v>
      </c>
      <c r="B72" s="6">
        <v>3.9</v>
      </c>
      <c r="C72" s="6">
        <v>0.7</v>
      </c>
      <c r="D72" s="6">
        <v>1.3</v>
      </c>
      <c r="E72" s="6">
        <v>18.2</v>
      </c>
      <c r="F72" s="7">
        <v>677</v>
      </c>
      <c r="G72" s="4">
        <f t="shared" si="5"/>
        <v>260.15528320599998</v>
      </c>
    </row>
    <row r="73" spans="1:14" x14ac:dyDescent="0.3">
      <c r="A73" s="2" t="s">
        <v>273</v>
      </c>
      <c r="B73" s="6">
        <v>5.5</v>
      </c>
      <c r="C73" s="6">
        <v>0.7</v>
      </c>
      <c r="D73" s="6">
        <v>1.4</v>
      </c>
      <c r="E73" s="6">
        <v>24.6</v>
      </c>
      <c r="F73" s="7">
        <v>989</v>
      </c>
      <c r="G73" s="4">
        <f t="shared" si="5"/>
        <v>475.29154445400007</v>
      </c>
    </row>
    <row r="74" spans="1:14" x14ac:dyDescent="0.3">
      <c r="A74" s="2" t="s">
        <v>274</v>
      </c>
      <c r="B74" s="6">
        <v>6.2</v>
      </c>
      <c r="C74" s="6">
        <v>0.9</v>
      </c>
      <c r="D74" s="6">
        <v>1.5</v>
      </c>
      <c r="E74" s="6">
        <v>28.2</v>
      </c>
      <c r="F74" s="7">
        <v>1465</v>
      </c>
      <c r="G74" s="4">
        <f t="shared" si="5"/>
        <v>624.58002480599998</v>
      </c>
    </row>
    <row r="75" spans="1:14" x14ac:dyDescent="0.3">
      <c r="A75" s="2" t="s">
        <v>275</v>
      </c>
      <c r="B75" s="6">
        <v>8.1999999999999993</v>
      </c>
      <c r="C75" s="6">
        <v>0.9</v>
      </c>
      <c r="D75" s="6">
        <v>1.6</v>
      </c>
      <c r="E75" s="6">
        <v>34.5</v>
      </c>
      <c r="F75" s="7">
        <v>2021</v>
      </c>
      <c r="G75" s="4">
        <f t="shared" si="5"/>
        <v>934.82014803750008</v>
      </c>
    </row>
  </sheetData>
  <mergeCells count="6">
    <mergeCell ref="H67:N67"/>
    <mergeCell ref="H51:N51"/>
    <mergeCell ref="A1:G1"/>
    <mergeCell ref="H1:N1"/>
    <mergeCell ref="H19:N19"/>
    <mergeCell ref="H35:N35"/>
  </mergeCells>
  <pageMargins left="0.511811024" right="0.511811024" top="0.78740157499999996" bottom="0.78740157499999996" header="0.31496062000000002" footer="0.31496062000000002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3B2F4-62B6-44EC-808E-9065B9D69319}">
  <sheetPr codeName="Planilha7"/>
  <dimension ref="A1:L77"/>
  <sheetViews>
    <sheetView topLeftCell="A46" workbookViewId="0">
      <selection sqref="A1:F1"/>
    </sheetView>
  </sheetViews>
  <sheetFormatPr defaultRowHeight="14.4" x14ac:dyDescent="0.3"/>
  <cols>
    <col min="1" max="6" width="15.77734375" style="1" customWidth="1"/>
    <col min="7" max="12" width="10.77734375" style="1" customWidth="1"/>
    <col min="13" max="16384" width="8.88671875" style="1"/>
  </cols>
  <sheetData>
    <row r="1" spans="1:12" ht="14.4" customHeight="1" x14ac:dyDescent="0.3">
      <c r="A1" s="22"/>
      <c r="B1" s="22"/>
      <c r="C1" s="22"/>
      <c r="D1" s="22"/>
      <c r="E1" s="22"/>
      <c r="F1" s="22"/>
      <c r="G1" s="22" t="s">
        <v>92</v>
      </c>
      <c r="H1" s="22"/>
      <c r="I1" s="22"/>
      <c r="J1" s="22"/>
      <c r="K1" s="22"/>
      <c r="L1" s="22"/>
    </row>
    <row r="2" spans="1:12" ht="45" x14ac:dyDescent="0.3">
      <c r="A2" s="5" t="s">
        <v>21</v>
      </c>
      <c r="B2" s="5" t="s">
        <v>23</v>
      </c>
      <c r="C2" s="5" t="s">
        <v>24</v>
      </c>
      <c r="D2" s="5" t="s">
        <v>25</v>
      </c>
      <c r="E2" s="5" t="s">
        <v>26</v>
      </c>
      <c r="F2" s="5" t="s">
        <v>42</v>
      </c>
    </row>
    <row r="3" spans="1:12" x14ac:dyDescent="0.3">
      <c r="A3" s="2" t="s">
        <v>93</v>
      </c>
      <c r="B3" s="6">
        <v>0.6</v>
      </c>
      <c r="C3" s="6">
        <v>0.9</v>
      </c>
      <c r="D3" s="6">
        <v>7.4</v>
      </c>
      <c r="E3" s="7">
        <v>43</v>
      </c>
      <c r="F3" s="4">
        <f>((3.1415926/4)*((D3)^2))</f>
        <v>43.008402694000004</v>
      </c>
    </row>
    <row r="4" spans="1:12" x14ac:dyDescent="0.3">
      <c r="A4" s="2" t="s">
        <v>94</v>
      </c>
      <c r="B4" s="6">
        <v>0.6</v>
      </c>
      <c r="C4" s="6">
        <v>1</v>
      </c>
      <c r="D4" s="6">
        <v>7.8</v>
      </c>
      <c r="E4" s="7">
        <v>53</v>
      </c>
      <c r="F4" s="4">
        <f t="shared" ref="F4:F17" si="0">((3.1415926/4)*((D4)^2))</f>
        <v>47.783623446</v>
      </c>
    </row>
    <row r="5" spans="1:12" x14ac:dyDescent="0.3">
      <c r="A5" s="2" t="s">
        <v>95</v>
      </c>
      <c r="B5" s="6">
        <v>0.6</v>
      </c>
      <c r="C5" s="6">
        <v>1</v>
      </c>
      <c r="D5" s="6">
        <v>8.3000000000000007</v>
      </c>
      <c r="E5" s="7">
        <v>66</v>
      </c>
      <c r="F5" s="4">
        <f t="shared" si="0"/>
        <v>54.106078553500012</v>
      </c>
    </row>
    <row r="6" spans="1:12" x14ac:dyDescent="0.3">
      <c r="A6" s="2" t="s">
        <v>96</v>
      </c>
      <c r="B6" s="6">
        <v>0.6</v>
      </c>
      <c r="C6" s="6">
        <v>1</v>
      </c>
      <c r="D6" s="6">
        <v>9</v>
      </c>
      <c r="E6" s="7">
        <v>78</v>
      </c>
      <c r="F6" s="4">
        <f t="shared" si="0"/>
        <v>63.617250150000004</v>
      </c>
    </row>
    <row r="7" spans="1:12" x14ac:dyDescent="0.3">
      <c r="A7" s="2" t="s">
        <v>97</v>
      </c>
      <c r="B7" s="6">
        <v>0.6</v>
      </c>
      <c r="C7" s="6">
        <v>1</v>
      </c>
      <c r="D7" s="6">
        <v>9.6</v>
      </c>
      <c r="E7" s="7">
        <v>91</v>
      </c>
      <c r="F7" s="4">
        <f t="shared" si="0"/>
        <v>72.382293504000003</v>
      </c>
    </row>
    <row r="8" spans="1:12" x14ac:dyDescent="0.3">
      <c r="A8" s="2" t="s">
        <v>98</v>
      </c>
      <c r="B8" s="6">
        <v>0.6</v>
      </c>
      <c r="C8" s="6">
        <v>1</v>
      </c>
      <c r="D8" s="6">
        <v>9.6</v>
      </c>
      <c r="E8" s="7">
        <v>100</v>
      </c>
      <c r="F8" s="4">
        <f t="shared" si="0"/>
        <v>72.382293504000003</v>
      </c>
    </row>
    <row r="9" spans="1:12" x14ac:dyDescent="0.3">
      <c r="A9" s="2" t="s">
        <v>99</v>
      </c>
      <c r="B9" s="6">
        <v>0.6</v>
      </c>
      <c r="C9" s="6">
        <v>1</v>
      </c>
      <c r="D9" s="6">
        <v>10.4</v>
      </c>
      <c r="E9" s="7">
        <v>114</v>
      </c>
      <c r="F9" s="4">
        <f t="shared" si="0"/>
        <v>84.948663904000014</v>
      </c>
    </row>
    <row r="10" spans="1:12" x14ac:dyDescent="0.3">
      <c r="A10" s="2" t="s">
        <v>100</v>
      </c>
      <c r="B10" s="6">
        <v>0.6</v>
      </c>
      <c r="C10" s="6">
        <v>1.1000000000000001</v>
      </c>
      <c r="D10" s="6">
        <v>12.2</v>
      </c>
      <c r="E10" s="7">
        <v>141</v>
      </c>
      <c r="F10" s="4">
        <f t="shared" si="0"/>
        <v>116.89866064599998</v>
      </c>
    </row>
    <row r="11" spans="1:12" x14ac:dyDescent="0.3">
      <c r="A11" s="2" t="s">
        <v>101</v>
      </c>
      <c r="B11" s="6">
        <v>0.6</v>
      </c>
      <c r="C11" s="6">
        <v>1.1000000000000001</v>
      </c>
      <c r="D11" s="6">
        <v>12.6</v>
      </c>
      <c r="E11" s="7">
        <v>161</v>
      </c>
      <c r="F11" s="4">
        <f t="shared" si="0"/>
        <v>124.689810294</v>
      </c>
    </row>
    <row r="12" spans="1:12" x14ac:dyDescent="0.3">
      <c r="A12" s="2" t="s">
        <v>102</v>
      </c>
      <c r="B12" s="6">
        <v>0.6</v>
      </c>
      <c r="C12" s="6">
        <v>1.1000000000000001</v>
      </c>
      <c r="D12" s="6">
        <v>13.2</v>
      </c>
      <c r="E12" s="7">
        <v>183</v>
      </c>
      <c r="F12" s="4">
        <f t="shared" si="0"/>
        <v>136.84777365599999</v>
      </c>
    </row>
    <row r="13" spans="1:12" x14ac:dyDescent="0.3">
      <c r="A13" s="2" t="s">
        <v>103</v>
      </c>
      <c r="B13" s="6">
        <v>0.6</v>
      </c>
      <c r="C13" s="6">
        <v>1.1000000000000001</v>
      </c>
      <c r="D13" s="6">
        <v>13.8</v>
      </c>
      <c r="E13" s="7">
        <v>205</v>
      </c>
      <c r="F13" s="4">
        <f t="shared" si="0"/>
        <v>149.57122368600002</v>
      </c>
    </row>
    <row r="14" spans="1:12" x14ac:dyDescent="0.3">
      <c r="A14" s="2" t="s">
        <v>104</v>
      </c>
      <c r="B14" s="6">
        <v>0.6</v>
      </c>
      <c r="C14" s="6">
        <v>1.2</v>
      </c>
      <c r="D14" s="6">
        <v>14.4</v>
      </c>
      <c r="E14" s="7">
        <v>237</v>
      </c>
      <c r="F14" s="4">
        <f t="shared" si="0"/>
        <v>162.86016038400001</v>
      </c>
    </row>
    <row r="15" spans="1:12" x14ac:dyDescent="0.3">
      <c r="A15" s="2" t="s">
        <v>105</v>
      </c>
      <c r="B15" s="6">
        <v>0.6</v>
      </c>
      <c r="C15" s="6">
        <v>1.2</v>
      </c>
      <c r="D15" s="6">
        <v>15.2</v>
      </c>
      <c r="E15" s="7">
        <v>260</v>
      </c>
      <c r="F15" s="4">
        <f t="shared" si="0"/>
        <v>181.458388576</v>
      </c>
    </row>
    <row r="16" spans="1:12" x14ac:dyDescent="0.3">
      <c r="A16" s="2" t="s">
        <v>106</v>
      </c>
      <c r="B16" s="6">
        <v>0.6</v>
      </c>
      <c r="C16" s="6">
        <v>1.2</v>
      </c>
      <c r="D16" s="6">
        <v>16.7</v>
      </c>
      <c r="E16" s="7">
        <v>300</v>
      </c>
      <c r="F16" s="4">
        <f t="shared" si="0"/>
        <v>219.03969005349998</v>
      </c>
    </row>
    <row r="17" spans="1:12" x14ac:dyDescent="0.3">
      <c r="A17" s="2" t="s">
        <v>107</v>
      </c>
      <c r="B17" s="6">
        <v>0.6</v>
      </c>
      <c r="C17" s="6">
        <v>1.3</v>
      </c>
      <c r="D17" s="6">
        <v>18.7</v>
      </c>
      <c r="E17" s="7">
        <v>361</v>
      </c>
      <c r="F17" s="4">
        <f t="shared" si="0"/>
        <v>274.6458790735</v>
      </c>
    </row>
    <row r="18" spans="1:12" x14ac:dyDescent="0.3">
      <c r="A18" s="2" t="s">
        <v>108</v>
      </c>
      <c r="B18" s="6">
        <v>0.6</v>
      </c>
      <c r="C18" s="6">
        <v>1.4</v>
      </c>
      <c r="D18" s="6">
        <v>20</v>
      </c>
      <c r="E18" s="7">
        <v>471</v>
      </c>
      <c r="F18" s="4">
        <f t="shared" ref="F18" si="1">((3.1415926/4)*((D18)^2))</f>
        <v>314.15926000000002</v>
      </c>
    </row>
    <row r="19" spans="1:12" x14ac:dyDescent="0.3">
      <c r="A19" s="2" t="s">
        <v>109</v>
      </c>
      <c r="B19" s="6">
        <v>0.6</v>
      </c>
      <c r="C19" s="6">
        <v>1.4</v>
      </c>
      <c r="D19" s="6">
        <v>22.6</v>
      </c>
      <c r="E19" s="7">
        <v>598</v>
      </c>
      <c r="F19" s="4">
        <f t="shared" ref="F19:F20" si="2">((3.1415926/4)*((D19)^2))</f>
        <v>401.14995909400005</v>
      </c>
    </row>
    <row r="20" spans="1:12" x14ac:dyDescent="0.3">
      <c r="A20" s="2" t="s">
        <v>110</v>
      </c>
      <c r="B20" s="6">
        <v>0.6</v>
      </c>
      <c r="C20" s="6">
        <v>1.5</v>
      </c>
      <c r="D20" s="6">
        <v>23.9</v>
      </c>
      <c r="E20" s="7">
        <v>691</v>
      </c>
      <c r="F20" s="4">
        <f t="shared" si="2"/>
        <v>448.62727726149996</v>
      </c>
    </row>
    <row r="21" spans="1:12" x14ac:dyDescent="0.3">
      <c r="A21" s="2"/>
      <c r="B21" s="6"/>
      <c r="C21" s="6"/>
      <c r="D21" s="6"/>
      <c r="E21" s="7"/>
      <c r="F21" s="4"/>
      <c r="G21" s="22" t="s">
        <v>92</v>
      </c>
      <c r="H21" s="22"/>
      <c r="I21" s="22"/>
      <c r="J21" s="22"/>
      <c r="K21" s="22"/>
      <c r="L21" s="22"/>
    </row>
    <row r="22" spans="1:12" x14ac:dyDescent="0.3">
      <c r="A22" s="2" t="s">
        <v>111</v>
      </c>
      <c r="B22" s="6">
        <v>0.6</v>
      </c>
      <c r="C22" s="6">
        <v>1</v>
      </c>
      <c r="D22" s="6">
        <v>7.9</v>
      </c>
      <c r="E22" s="7">
        <v>51</v>
      </c>
      <c r="F22" s="4">
        <f>((3.1415926/4)*((D22)^2))</f>
        <v>49.016698541500006</v>
      </c>
    </row>
    <row r="23" spans="1:12" x14ac:dyDescent="0.3">
      <c r="A23" s="2" t="s">
        <v>112</v>
      </c>
      <c r="B23" s="6">
        <v>0.6</v>
      </c>
      <c r="C23" s="6">
        <v>1</v>
      </c>
      <c r="D23" s="6">
        <v>8.3000000000000007</v>
      </c>
      <c r="E23" s="7">
        <v>66</v>
      </c>
      <c r="F23" s="4">
        <f t="shared" ref="F23:F39" si="3">((3.1415926/4)*((D23)^2))</f>
        <v>54.106078553500012</v>
      </c>
    </row>
    <row r="24" spans="1:12" x14ac:dyDescent="0.3">
      <c r="A24" s="2" t="s">
        <v>113</v>
      </c>
      <c r="B24" s="6">
        <v>0.6</v>
      </c>
      <c r="C24" s="6">
        <v>1</v>
      </c>
      <c r="D24" s="6">
        <v>9</v>
      </c>
      <c r="E24" s="7">
        <v>81</v>
      </c>
      <c r="F24" s="4">
        <f t="shared" si="3"/>
        <v>63.617250150000004</v>
      </c>
    </row>
    <row r="25" spans="1:12" x14ac:dyDescent="0.3">
      <c r="A25" s="2" t="s">
        <v>114</v>
      </c>
      <c r="B25" s="6">
        <v>0.6</v>
      </c>
      <c r="C25" s="6">
        <v>1</v>
      </c>
      <c r="D25" s="6">
        <v>9.6999999999999993</v>
      </c>
      <c r="E25" s="7">
        <v>97</v>
      </c>
      <c r="F25" s="4">
        <f t="shared" si="3"/>
        <v>73.89811193349999</v>
      </c>
    </row>
    <row r="26" spans="1:12" x14ac:dyDescent="0.3">
      <c r="A26" s="2" t="s">
        <v>115</v>
      </c>
      <c r="B26" s="6">
        <v>0.6</v>
      </c>
      <c r="C26" s="6">
        <v>1.1000000000000001</v>
      </c>
      <c r="D26" s="6">
        <v>10.5</v>
      </c>
      <c r="E26" s="7">
        <v>114</v>
      </c>
      <c r="F26" s="4">
        <f t="shared" si="3"/>
        <v>86.590146037500006</v>
      </c>
    </row>
    <row r="27" spans="1:12" x14ac:dyDescent="0.3">
      <c r="A27" s="2" t="s">
        <v>116</v>
      </c>
      <c r="B27" s="6">
        <v>0.6</v>
      </c>
      <c r="C27" s="6">
        <v>1.1000000000000001</v>
      </c>
      <c r="D27" s="6">
        <v>10.5</v>
      </c>
      <c r="E27" s="7">
        <v>126</v>
      </c>
      <c r="F27" s="4">
        <f t="shared" si="3"/>
        <v>86.590146037500006</v>
      </c>
    </row>
    <row r="28" spans="1:12" x14ac:dyDescent="0.3">
      <c r="A28" s="2" t="s">
        <v>117</v>
      </c>
      <c r="B28" s="6">
        <v>0.6</v>
      </c>
      <c r="C28" s="6">
        <v>1.1000000000000001</v>
      </c>
      <c r="D28" s="6">
        <v>11.3</v>
      </c>
      <c r="E28" s="7">
        <v>143</v>
      </c>
      <c r="F28" s="4">
        <f t="shared" si="3"/>
        <v>100.28748977350001</v>
      </c>
    </row>
    <row r="29" spans="1:12" x14ac:dyDescent="0.3">
      <c r="A29" s="2" t="s">
        <v>118</v>
      </c>
      <c r="B29" s="6">
        <v>0.6</v>
      </c>
      <c r="C29" s="6">
        <v>1.1000000000000001</v>
      </c>
      <c r="D29" s="6">
        <v>13.3</v>
      </c>
      <c r="E29" s="7">
        <v>178</v>
      </c>
      <c r="F29" s="4">
        <f t="shared" si="3"/>
        <v>138.92907875350002</v>
      </c>
    </row>
    <row r="30" spans="1:12" x14ac:dyDescent="0.3">
      <c r="A30" s="2" t="s">
        <v>119</v>
      </c>
      <c r="B30" s="6">
        <v>0.6</v>
      </c>
      <c r="C30" s="6">
        <v>1.1000000000000001</v>
      </c>
      <c r="D30" s="6">
        <v>13.7</v>
      </c>
      <c r="E30" s="7">
        <v>204</v>
      </c>
      <c r="F30" s="4">
        <f t="shared" si="3"/>
        <v>147.41137877349999</v>
      </c>
    </row>
    <row r="31" spans="1:12" x14ac:dyDescent="0.3">
      <c r="A31" s="2" t="s">
        <v>120</v>
      </c>
      <c r="B31" s="6">
        <v>0.6</v>
      </c>
      <c r="C31" s="6">
        <v>1.2</v>
      </c>
      <c r="D31" s="6">
        <v>14.4</v>
      </c>
      <c r="E31" s="7">
        <v>233</v>
      </c>
      <c r="F31" s="4">
        <f t="shared" si="3"/>
        <v>162.86016038400001</v>
      </c>
    </row>
    <row r="32" spans="1:12" x14ac:dyDescent="0.3">
      <c r="A32" s="2" t="s">
        <v>121</v>
      </c>
      <c r="B32" s="6">
        <v>0.6</v>
      </c>
      <c r="C32" s="6">
        <v>1.2</v>
      </c>
      <c r="D32" s="6">
        <v>15</v>
      </c>
      <c r="E32" s="7">
        <v>262</v>
      </c>
      <c r="F32" s="4">
        <f t="shared" si="3"/>
        <v>176.71458375</v>
      </c>
    </row>
    <row r="33" spans="1:12" x14ac:dyDescent="0.3">
      <c r="A33" s="2" t="s">
        <v>122</v>
      </c>
      <c r="B33" s="6">
        <v>0.6</v>
      </c>
      <c r="C33" s="6">
        <v>1.2</v>
      </c>
      <c r="D33" s="6">
        <v>15.8</v>
      </c>
      <c r="E33" s="7">
        <v>303</v>
      </c>
      <c r="F33" s="4">
        <f t="shared" si="3"/>
        <v>196.06679416600002</v>
      </c>
    </row>
    <row r="34" spans="1:12" x14ac:dyDescent="0.3">
      <c r="A34" s="2" t="s">
        <v>123</v>
      </c>
      <c r="B34" s="6">
        <v>0.6</v>
      </c>
      <c r="C34" s="6">
        <v>1.2</v>
      </c>
      <c r="D34" s="6">
        <v>16.600000000000001</v>
      </c>
      <c r="E34" s="7">
        <v>333</v>
      </c>
      <c r="F34" s="4">
        <f t="shared" si="3"/>
        <v>216.42431421400005</v>
      </c>
    </row>
    <row r="35" spans="1:12" x14ac:dyDescent="0.3">
      <c r="A35" s="2" t="s">
        <v>124</v>
      </c>
      <c r="B35" s="6">
        <v>0.6</v>
      </c>
      <c r="C35" s="6">
        <v>1.3</v>
      </c>
      <c r="D35" s="6">
        <v>18.3</v>
      </c>
      <c r="E35" s="7">
        <v>384</v>
      </c>
      <c r="F35" s="4">
        <f t="shared" si="3"/>
        <v>263.02198645350006</v>
      </c>
    </row>
    <row r="36" spans="1:12" x14ac:dyDescent="0.3">
      <c r="A36" s="2" t="s">
        <v>125</v>
      </c>
      <c r="B36" s="6">
        <v>0.6</v>
      </c>
      <c r="C36" s="6">
        <v>1.3</v>
      </c>
      <c r="D36" s="6">
        <v>19.399999999999999</v>
      </c>
      <c r="E36" s="7">
        <v>465</v>
      </c>
      <c r="F36" s="4">
        <f t="shared" si="3"/>
        <v>295.59244773399996</v>
      </c>
    </row>
    <row r="37" spans="1:12" x14ac:dyDescent="0.3">
      <c r="A37" s="2" t="s">
        <v>126</v>
      </c>
      <c r="B37" s="6">
        <v>0.6</v>
      </c>
      <c r="C37" s="6">
        <v>1.4</v>
      </c>
      <c r="D37" s="6">
        <v>22.5</v>
      </c>
      <c r="E37" s="7">
        <v>608</v>
      </c>
      <c r="F37" s="4">
        <f t="shared" si="3"/>
        <v>397.6078134375</v>
      </c>
    </row>
    <row r="38" spans="1:12" x14ac:dyDescent="0.3">
      <c r="A38" s="2" t="s">
        <v>127</v>
      </c>
      <c r="B38" s="6">
        <v>0.6</v>
      </c>
      <c r="C38" s="6">
        <v>1.5</v>
      </c>
      <c r="D38" s="6">
        <v>24.9</v>
      </c>
      <c r="E38" s="7">
        <v>775</v>
      </c>
      <c r="F38" s="4">
        <f t="shared" si="3"/>
        <v>486.9547069814999</v>
      </c>
    </row>
    <row r="39" spans="1:12" x14ac:dyDescent="0.3">
      <c r="A39" s="2" t="s">
        <v>128</v>
      </c>
      <c r="B39" s="6">
        <v>0.6</v>
      </c>
      <c r="C39" s="6">
        <v>1.5</v>
      </c>
      <c r="D39" s="6">
        <v>26.3</v>
      </c>
      <c r="E39" s="7">
        <v>897</v>
      </c>
      <c r="F39" s="4">
        <f t="shared" si="3"/>
        <v>543.25204637350009</v>
      </c>
    </row>
    <row r="40" spans="1:12" x14ac:dyDescent="0.3">
      <c r="A40" s="2"/>
      <c r="B40" s="6"/>
      <c r="C40" s="6"/>
      <c r="D40" s="6"/>
      <c r="E40" s="7"/>
      <c r="F40" s="4"/>
      <c r="G40" s="22" t="s">
        <v>92</v>
      </c>
      <c r="H40" s="22"/>
      <c r="I40" s="22"/>
      <c r="J40" s="22"/>
      <c r="K40" s="22"/>
      <c r="L40" s="22"/>
    </row>
    <row r="41" spans="1:12" x14ac:dyDescent="0.3">
      <c r="A41" s="2" t="s">
        <v>129</v>
      </c>
      <c r="B41" s="6">
        <v>0.6</v>
      </c>
      <c r="C41" s="6">
        <v>1</v>
      </c>
      <c r="D41" s="6">
        <v>8.3000000000000007</v>
      </c>
      <c r="E41" s="7">
        <v>59</v>
      </c>
      <c r="F41" s="4">
        <f>((3.1415926/4)*((D41)^2))</f>
        <v>54.106078553500012</v>
      </c>
    </row>
    <row r="42" spans="1:12" x14ac:dyDescent="0.3">
      <c r="A42" s="2" t="s">
        <v>130</v>
      </c>
      <c r="B42" s="6">
        <v>0.6</v>
      </c>
      <c r="C42" s="6">
        <v>1</v>
      </c>
      <c r="D42" s="6">
        <v>8.6999999999999993</v>
      </c>
      <c r="E42" s="7">
        <v>76</v>
      </c>
      <c r="F42" s="4">
        <f t="shared" ref="F42:F58" si="4">((3.1415926/4)*((D42)^2))</f>
        <v>59.446785973499985</v>
      </c>
    </row>
    <row r="43" spans="1:12" x14ac:dyDescent="0.3">
      <c r="A43" s="2" t="s">
        <v>131</v>
      </c>
      <c r="B43" s="6">
        <v>0.6</v>
      </c>
      <c r="C43" s="6">
        <v>1</v>
      </c>
      <c r="D43" s="6">
        <v>9.4</v>
      </c>
      <c r="E43" s="7">
        <v>94</v>
      </c>
      <c r="F43" s="4">
        <f t="shared" si="4"/>
        <v>69.397780534000006</v>
      </c>
    </row>
    <row r="44" spans="1:12" x14ac:dyDescent="0.3">
      <c r="A44" s="2" t="s">
        <v>132</v>
      </c>
      <c r="B44" s="6">
        <v>0.6</v>
      </c>
      <c r="C44" s="6">
        <v>1</v>
      </c>
      <c r="D44" s="6">
        <v>10.1</v>
      </c>
      <c r="E44" s="7">
        <v>113</v>
      </c>
      <c r="F44" s="4">
        <f t="shared" si="4"/>
        <v>80.118465281499994</v>
      </c>
    </row>
    <row r="45" spans="1:12" x14ac:dyDescent="0.3">
      <c r="A45" s="2" t="s">
        <v>133</v>
      </c>
      <c r="B45" s="6">
        <v>0.6</v>
      </c>
      <c r="C45" s="6">
        <v>1.1000000000000001</v>
      </c>
      <c r="D45" s="6">
        <v>10.9</v>
      </c>
      <c r="E45" s="7">
        <v>133</v>
      </c>
      <c r="F45" s="4">
        <f t="shared" si="4"/>
        <v>93.313154201499998</v>
      </c>
    </row>
    <row r="46" spans="1:12" x14ac:dyDescent="0.3">
      <c r="A46" s="2" t="s">
        <v>134</v>
      </c>
      <c r="B46" s="6">
        <v>0.6</v>
      </c>
      <c r="C46" s="6">
        <v>1.1000000000000001</v>
      </c>
      <c r="D46" s="6">
        <v>10.9</v>
      </c>
      <c r="E46" s="7">
        <v>147</v>
      </c>
      <c r="F46" s="4">
        <f t="shared" si="4"/>
        <v>93.313154201499998</v>
      </c>
    </row>
    <row r="47" spans="1:12" x14ac:dyDescent="0.3">
      <c r="A47" s="2" t="s">
        <v>135</v>
      </c>
      <c r="B47" s="6">
        <v>0.6</v>
      </c>
      <c r="C47" s="6">
        <v>1.1000000000000001</v>
      </c>
      <c r="D47" s="6">
        <v>12.2</v>
      </c>
      <c r="E47" s="7">
        <v>168</v>
      </c>
      <c r="F47" s="4">
        <f t="shared" si="4"/>
        <v>116.89866064599998</v>
      </c>
    </row>
    <row r="48" spans="1:12" x14ac:dyDescent="0.3">
      <c r="A48" s="2" t="s">
        <v>136</v>
      </c>
      <c r="B48" s="6">
        <v>0.6</v>
      </c>
      <c r="C48" s="6">
        <v>1.2</v>
      </c>
      <c r="D48" s="6">
        <v>13.9</v>
      </c>
      <c r="E48" s="7">
        <v>209</v>
      </c>
      <c r="F48" s="4">
        <f t="shared" si="4"/>
        <v>151.74677656150001</v>
      </c>
    </row>
    <row r="49" spans="1:12" x14ac:dyDescent="0.3">
      <c r="A49" s="2" t="s">
        <v>137</v>
      </c>
      <c r="B49" s="6">
        <v>0.6</v>
      </c>
      <c r="C49" s="6">
        <v>1.2</v>
      </c>
      <c r="D49" s="6">
        <v>14.3</v>
      </c>
      <c r="E49" s="7">
        <v>241</v>
      </c>
      <c r="F49" s="4">
        <f t="shared" si="4"/>
        <v>160.60606769350002</v>
      </c>
    </row>
    <row r="50" spans="1:12" x14ac:dyDescent="0.3">
      <c r="A50" s="2" t="s">
        <v>138</v>
      </c>
      <c r="B50" s="6">
        <v>0.6</v>
      </c>
      <c r="C50" s="6">
        <v>1.2</v>
      </c>
      <c r="D50" s="6">
        <v>15.1</v>
      </c>
      <c r="E50" s="7">
        <v>276</v>
      </c>
      <c r="F50" s="4">
        <f t="shared" si="4"/>
        <v>179.07863218149998</v>
      </c>
    </row>
    <row r="51" spans="1:12" x14ac:dyDescent="0.3">
      <c r="A51" s="2" t="s">
        <v>139</v>
      </c>
      <c r="B51" s="6">
        <v>0.6</v>
      </c>
      <c r="C51" s="6">
        <v>1.2</v>
      </c>
      <c r="D51" s="6">
        <v>15.8</v>
      </c>
      <c r="E51" s="7">
        <v>310</v>
      </c>
      <c r="F51" s="4">
        <f t="shared" si="4"/>
        <v>196.06679416600002</v>
      </c>
    </row>
    <row r="52" spans="1:12" x14ac:dyDescent="0.3">
      <c r="A52" s="2" t="s">
        <v>140</v>
      </c>
      <c r="B52" s="6">
        <v>0.6</v>
      </c>
      <c r="C52" s="6">
        <v>1.2</v>
      </c>
      <c r="D52" s="6">
        <v>16.600000000000001</v>
      </c>
      <c r="E52" s="7">
        <v>360</v>
      </c>
      <c r="F52" s="4">
        <f t="shared" si="4"/>
        <v>216.42431421400005</v>
      </c>
    </row>
    <row r="53" spans="1:12" x14ac:dyDescent="0.3">
      <c r="A53" s="2" t="s">
        <v>141</v>
      </c>
      <c r="B53" s="6">
        <v>0.6</v>
      </c>
      <c r="C53" s="6">
        <v>1.3</v>
      </c>
      <c r="D53" s="6">
        <v>17.5</v>
      </c>
      <c r="E53" s="7">
        <v>396</v>
      </c>
      <c r="F53" s="4">
        <f t="shared" si="4"/>
        <v>240.52818343750002</v>
      </c>
    </row>
    <row r="54" spans="1:12" x14ac:dyDescent="0.3">
      <c r="A54" s="2" t="s">
        <v>142</v>
      </c>
      <c r="B54" s="6">
        <v>0.6</v>
      </c>
      <c r="C54" s="6">
        <v>1.3</v>
      </c>
      <c r="D54" s="6">
        <v>19.3</v>
      </c>
      <c r="E54" s="7">
        <v>456</v>
      </c>
      <c r="F54" s="4">
        <f t="shared" si="4"/>
        <v>292.55295689350004</v>
      </c>
    </row>
    <row r="55" spans="1:12" x14ac:dyDescent="0.3">
      <c r="A55" s="2" t="s">
        <v>143</v>
      </c>
      <c r="B55" s="6">
        <v>0.6</v>
      </c>
      <c r="C55" s="6">
        <v>1.4</v>
      </c>
      <c r="D55" s="6">
        <v>20.399999999999999</v>
      </c>
      <c r="E55" s="7">
        <v>553</v>
      </c>
      <c r="F55" s="4">
        <f t="shared" si="4"/>
        <v>326.85129410399998</v>
      </c>
    </row>
    <row r="56" spans="1:12" x14ac:dyDescent="0.3">
      <c r="A56" s="2" t="s">
        <v>144</v>
      </c>
      <c r="B56" s="6">
        <v>0.6</v>
      </c>
      <c r="C56" s="6">
        <v>1.5</v>
      </c>
      <c r="D56" s="6">
        <v>23.7</v>
      </c>
      <c r="E56" s="7">
        <v>726</v>
      </c>
      <c r="F56" s="4">
        <f t="shared" si="4"/>
        <v>441.15028687349997</v>
      </c>
    </row>
    <row r="57" spans="1:12" x14ac:dyDescent="0.3">
      <c r="A57" s="2" t="s">
        <v>145</v>
      </c>
      <c r="B57" s="6">
        <v>0.6</v>
      </c>
      <c r="C57" s="6">
        <v>1.5</v>
      </c>
      <c r="D57" s="6">
        <v>26.2</v>
      </c>
      <c r="E57" s="7">
        <v>927</v>
      </c>
      <c r="F57" s="4">
        <f t="shared" si="4"/>
        <v>539.12870608599997</v>
      </c>
    </row>
    <row r="58" spans="1:12" x14ac:dyDescent="0.3">
      <c r="A58" s="2" t="s">
        <v>146</v>
      </c>
      <c r="B58" s="6">
        <v>0.6</v>
      </c>
      <c r="C58" s="6">
        <v>1.6</v>
      </c>
      <c r="D58" s="6">
        <v>27.8</v>
      </c>
      <c r="E58" s="7">
        <v>1075</v>
      </c>
      <c r="F58" s="4">
        <f t="shared" si="4"/>
        <v>606.98710624600005</v>
      </c>
    </row>
    <row r="59" spans="1:12" x14ac:dyDescent="0.3">
      <c r="A59" s="2"/>
      <c r="B59" s="6"/>
      <c r="C59" s="6"/>
      <c r="D59" s="6"/>
      <c r="E59" s="7"/>
      <c r="F59" s="4"/>
      <c r="G59" s="22" t="s">
        <v>147</v>
      </c>
      <c r="H59" s="22"/>
      <c r="I59" s="22"/>
      <c r="J59" s="22"/>
      <c r="K59" s="22"/>
      <c r="L59" s="22"/>
    </row>
    <row r="60" spans="1:12" x14ac:dyDescent="0.3">
      <c r="A60" s="2" t="s">
        <v>45</v>
      </c>
      <c r="B60" s="6">
        <v>0.8</v>
      </c>
      <c r="C60" s="6">
        <v>1</v>
      </c>
      <c r="D60" s="6">
        <v>9.6</v>
      </c>
      <c r="E60" s="7">
        <v>80</v>
      </c>
      <c r="F60" s="4">
        <f>((3.1415926/4)*((D60)^2))</f>
        <v>72.382293504000003</v>
      </c>
    </row>
    <row r="61" spans="1:12" x14ac:dyDescent="0.3">
      <c r="A61" s="2" t="s">
        <v>61</v>
      </c>
      <c r="B61" s="6">
        <v>0.8</v>
      </c>
      <c r="C61" s="6">
        <v>1</v>
      </c>
      <c r="D61" s="6">
        <v>10.199999999999999</v>
      </c>
      <c r="E61" s="7">
        <v>105</v>
      </c>
      <c r="F61" s="4">
        <f t="shared" ref="F61:F77" si="5">((3.1415926/4)*((D61)^2))</f>
        <v>81.712823525999994</v>
      </c>
    </row>
    <row r="62" spans="1:12" x14ac:dyDescent="0.3">
      <c r="A62" s="2" t="s">
        <v>77</v>
      </c>
      <c r="B62" s="6">
        <v>0.8</v>
      </c>
      <c r="C62" s="6">
        <v>1.1000000000000001</v>
      </c>
      <c r="D62" s="6">
        <v>11.4</v>
      </c>
      <c r="E62" s="7">
        <v>131</v>
      </c>
      <c r="F62" s="4">
        <f t="shared" si="5"/>
        <v>102.07034357400001</v>
      </c>
    </row>
    <row r="63" spans="1:12" x14ac:dyDescent="0.3">
      <c r="A63" s="2" t="s">
        <v>148</v>
      </c>
      <c r="B63" s="6">
        <v>0.8</v>
      </c>
      <c r="C63" s="6">
        <v>1.1000000000000001</v>
      </c>
      <c r="D63" s="6">
        <v>12.3</v>
      </c>
      <c r="E63" s="7">
        <v>159</v>
      </c>
      <c r="F63" s="4">
        <f t="shared" si="5"/>
        <v>118.82288611350002</v>
      </c>
    </row>
    <row r="64" spans="1:12" x14ac:dyDescent="0.3">
      <c r="A64" s="2" t="s">
        <v>149</v>
      </c>
      <c r="B64" s="6">
        <v>0.8</v>
      </c>
      <c r="C64" s="6">
        <v>1.1000000000000001</v>
      </c>
      <c r="D64" s="6">
        <v>13.3</v>
      </c>
      <c r="E64" s="7">
        <v>187</v>
      </c>
      <c r="F64" s="4">
        <f t="shared" si="5"/>
        <v>138.92907875350002</v>
      </c>
    </row>
    <row r="65" spans="1:6" x14ac:dyDescent="0.3">
      <c r="A65" s="2" t="s">
        <v>150</v>
      </c>
      <c r="B65" s="6">
        <v>0.8</v>
      </c>
      <c r="C65" s="6">
        <v>1.1000000000000001</v>
      </c>
      <c r="D65" s="6">
        <v>13.3</v>
      </c>
      <c r="E65" s="7">
        <v>208</v>
      </c>
      <c r="F65" s="4">
        <f t="shared" si="5"/>
        <v>138.92907875350002</v>
      </c>
    </row>
    <row r="66" spans="1:6" x14ac:dyDescent="0.3">
      <c r="A66" s="2" t="s">
        <v>151</v>
      </c>
      <c r="B66" s="6">
        <v>0.8</v>
      </c>
      <c r="C66" s="6">
        <v>1.2</v>
      </c>
      <c r="D66" s="6">
        <v>14.5</v>
      </c>
      <c r="E66" s="7">
        <v>238</v>
      </c>
      <c r="F66" s="4">
        <f t="shared" si="5"/>
        <v>165.12996103750001</v>
      </c>
    </row>
    <row r="67" spans="1:6" x14ac:dyDescent="0.3">
      <c r="A67" s="2" t="s">
        <v>152</v>
      </c>
      <c r="B67" s="6">
        <v>0.8</v>
      </c>
      <c r="C67" s="6">
        <v>1.2</v>
      </c>
      <c r="D67" s="6">
        <v>16.7</v>
      </c>
      <c r="E67" s="7">
        <v>297</v>
      </c>
      <c r="F67" s="4">
        <f t="shared" si="5"/>
        <v>219.03969005349998</v>
      </c>
    </row>
    <row r="68" spans="1:6" x14ac:dyDescent="0.3">
      <c r="A68" s="2" t="s">
        <v>153</v>
      </c>
      <c r="B68" s="6">
        <v>0.8</v>
      </c>
      <c r="C68" s="6">
        <v>1.3</v>
      </c>
      <c r="D68" s="6">
        <v>17.2</v>
      </c>
      <c r="E68" s="7">
        <v>344</v>
      </c>
      <c r="F68" s="4">
        <f t="shared" si="5"/>
        <v>232.35218869599998</v>
      </c>
    </row>
    <row r="69" spans="1:6" x14ac:dyDescent="0.3">
      <c r="A69" s="2" t="s">
        <v>154</v>
      </c>
      <c r="B69" s="6">
        <v>0.8</v>
      </c>
      <c r="C69" s="6">
        <v>1.3</v>
      </c>
      <c r="D69" s="6">
        <v>18.2</v>
      </c>
      <c r="E69" s="7">
        <v>394</v>
      </c>
      <c r="F69" s="4">
        <f t="shared" si="5"/>
        <v>260.15528320599998</v>
      </c>
    </row>
    <row r="70" spans="1:6" x14ac:dyDescent="0.3">
      <c r="A70" s="2" t="s">
        <v>155</v>
      </c>
      <c r="B70" s="6">
        <v>0.8</v>
      </c>
      <c r="C70" s="6">
        <v>1.3</v>
      </c>
      <c r="D70" s="6">
        <v>19.100000000000001</v>
      </c>
      <c r="E70" s="7">
        <v>444</v>
      </c>
      <c r="F70" s="4">
        <f t="shared" si="5"/>
        <v>286.52109910150006</v>
      </c>
    </row>
    <row r="71" spans="1:6" x14ac:dyDescent="0.3">
      <c r="A71" s="2" t="s">
        <v>156</v>
      </c>
      <c r="B71" s="6">
        <v>0.8</v>
      </c>
      <c r="C71" s="6">
        <v>1.4</v>
      </c>
      <c r="D71" s="6">
        <v>20.100000000000001</v>
      </c>
      <c r="E71" s="7">
        <v>517</v>
      </c>
      <c r="F71" s="4">
        <f t="shared" si="5"/>
        <v>317.30870658150002</v>
      </c>
    </row>
    <row r="72" spans="1:6" x14ac:dyDescent="0.3">
      <c r="A72" s="2" t="s">
        <v>157</v>
      </c>
      <c r="B72" s="6">
        <v>0.8</v>
      </c>
      <c r="C72" s="6">
        <v>1.4</v>
      </c>
      <c r="D72" s="6">
        <v>21.2</v>
      </c>
      <c r="E72" s="7">
        <v>569</v>
      </c>
      <c r="F72" s="4">
        <f t="shared" si="5"/>
        <v>352.98934453600003</v>
      </c>
    </row>
    <row r="73" spans="1:6" x14ac:dyDescent="0.3">
      <c r="A73" s="2" t="s">
        <v>158</v>
      </c>
      <c r="B73" s="6">
        <v>0.8</v>
      </c>
      <c r="C73" s="6">
        <v>1.5</v>
      </c>
      <c r="D73" s="6">
        <v>23.4</v>
      </c>
      <c r="E73" s="7">
        <v>656</v>
      </c>
      <c r="F73" s="4">
        <f t="shared" si="5"/>
        <v>430.05261101399998</v>
      </c>
    </row>
    <row r="74" spans="1:6" x14ac:dyDescent="0.3">
      <c r="A74" s="2" t="s">
        <v>159</v>
      </c>
      <c r="B74" s="6">
        <v>0.8</v>
      </c>
      <c r="C74" s="6">
        <v>1.5</v>
      </c>
      <c r="D74" s="6">
        <v>24.9</v>
      </c>
      <c r="E74" s="7">
        <v>798</v>
      </c>
      <c r="F74" s="4">
        <f t="shared" si="5"/>
        <v>486.9547069814999</v>
      </c>
    </row>
    <row r="75" spans="1:6" x14ac:dyDescent="0.3">
      <c r="A75" s="2" t="s">
        <v>160</v>
      </c>
      <c r="B75" s="6">
        <v>0.8</v>
      </c>
      <c r="C75" s="6">
        <v>1.6</v>
      </c>
      <c r="D75" s="6">
        <v>28.9</v>
      </c>
      <c r="E75" s="7">
        <v>1050</v>
      </c>
      <c r="F75" s="4">
        <f t="shared" si="5"/>
        <v>655.97238886150001</v>
      </c>
    </row>
    <row r="76" spans="1:6" x14ac:dyDescent="0.3">
      <c r="A76" s="2" t="s">
        <v>161</v>
      </c>
      <c r="B76" s="6">
        <v>0.8</v>
      </c>
      <c r="C76" s="6">
        <v>1.7</v>
      </c>
      <c r="D76" s="6">
        <v>32.1</v>
      </c>
      <c r="E76" s="7">
        <v>1343</v>
      </c>
      <c r="F76" s="4">
        <f t="shared" si="5"/>
        <v>809.28210774150011</v>
      </c>
    </row>
    <row r="77" spans="1:6" x14ac:dyDescent="0.3">
      <c r="A77" s="2" t="s">
        <v>162</v>
      </c>
      <c r="B77" s="6">
        <v>0.8</v>
      </c>
      <c r="C77" s="6">
        <v>1.8</v>
      </c>
      <c r="D77" s="6">
        <v>34</v>
      </c>
      <c r="E77" s="7">
        <v>1559</v>
      </c>
      <c r="F77" s="4">
        <f t="shared" si="5"/>
        <v>907.92026140000007</v>
      </c>
    </row>
  </sheetData>
  <mergeCells count="5">
    <mergeCell ref="A1:F1"/>
    <mergeCell ref="G1:L1"/>
    <mergeCell ref="G21:L21"/>
    <mergeCell ref="G40:L40"/>
    <mergeCell ref="G59:L59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ACB76-B68D-40B0-AF69-26F81014C82A}">
  <sheetPr codeName="Planilha8"/>
  <dimension ref="A1:L30"/>
  <sheetViews>
    <sheetView workbookViewId="0">
      <selection sqref="A1:F1"/>
    </sheetView>
  </sheetViews>
  <sheetFormatPr defaultRowHeight="14.4" x14ac:dyDescent="0.3"/>
  <cols>
    <col min="1" max="6" width="15.77734375" style="1" customWidth="1"/>
    <col min="7" max="12" width="10.77734375" style="1" customWidth="1"/>
    <col min="13" max="16384" width="8.88671875" style="1"/>
  </cols>
  <sheetData>
    <row r="1" spans="1:12" ht="14.4" customHeight="1" x14ac:dyDescent="0.3">
      <c r="A1" s="22"/>
      <c r="B1" s="22"/>
      <c r="C1" s="22"/>
      <c r="D1" s="22"/>
      <c r="E1" s="22"/>
      <c r="F1" s="22"/>
      <c r="G1" s="22" t="s">
        <v>163</v>
      </c>
      <c r="H1" s="22"/>
      <c r="I1" s="22"/>
      <c r="J1" s="22"/>
      <c r="K1" s="22"/>
      <c r="L1" s="22"/>
    </row>
    <row r="2" spans="1:12" ht="45" x14ac:dyDescent="0.3">
      <c r="A2" s="5" t="s">
        <v>164</v>
      </c>
      <c r="B2" s="5" t="s">
        <v>23</v>
      </c>
      <c r="C2" s="5" t="s">
        <v>166</v>
      </c>
      <c r="D2" s="5" t="s">
        <v>25</v>
      </c>
      <c r="E2" s="5" t="s">
        <v>26</v>
      </c>
      <c r="F2" s="5" t="s">
        <v>42</v>
      </c>
    </row>
    <row r="3" spans="1:12" x14ac:dyDescent="0.3">
      <c r="A3" s="2" t="s">
        <v>250</v>
      </c>
      <c r="B3" s="6">
        <v>1</v>
      </c>
      <c r="C3" s="6" t="s">
        <v>166</v>
      </c>
      <c r="D3" s="6">
        <v>9.5</v>
      </c>
      <c r="E3" s="7">
        <v>84</v>
      </c>
      <c r="F3" s="4">
        <f>((3.1415926/4)*((D3)^2))</f>
        <v>70.882183037499999</v>
      </c>
    </row>
    <row r="4" spans="1:12" x14ac:dyDescent="0.3">
      <c r="A4" s="2"/>
      <c r="B4" s="6"/>
      <c r="C4" s="6"/>
      <c r="D4" s="6"/>
      <c r="E4" s="7"/>
      <c r="F4" s="4"/>
      <c r="G4" s="22" t="s">
        <v>167</v>
      </c>
      <c r="H4" s="22"/>
      <c r="I4" s="22"/>
      <c r="J4" s="22"/>
      <c r="K4" s="22"/>
      <c r="L4" s="22"/>
    </row>
    <row r="5" spans="1:12" x14ac:dyDescent="0.3">
      <c r="A5" s="2" t="s">
        <v>165</v>
      </c>
      <c r="B5" s="6">
        <v>1.18</v>
      </c>
      <c r="C5" s="6" t="s">
        <v>166</v>
      </c>
      <c r="D5" s="6">
        <v>7.5</v>
      </c>
      <c r="E5" s="7">
        <v>53</v>
      </c>
      <c r="F5" s="4">
        <f>((3.1415926/4)*((D5)^2))</f>
        <v>44.178645937500001</v>
      </c>
    </row>
    <row r="6" spans="1:12" x14ac:dyDescent="0.3">
      <c r="A6" s="2"/>
      <c r="B6" s="6"/>
      <c r="C6" s="6"/>
      <c r="D6" s="6"/>
      <c r="E6" s="7"/>
      <c r="F6" s="4"/>
      <c r="G6" s="22" t="s">
        <v>168</v>
      </c>
      <c r="H6" s="22"/>
      <c r="I6" s="22"/>
      <c r="J6" s="22"/>
      <c r="K6" s="22"/>
      <c r="L6" s="22"/>
    </row>
    <row r="7" spans="1:12" x14ac:dyDescent="0.3">
      <c r="A7" s="2" t="s">
        <v>169</v>
      </c>
      <c r="B7" s="6">
        <v>0.6</v>
      </c>
      <c r="C7" s="6">
        <v>1</v>
      </c>
      <c r="D7" s="6">
        <v>8.4</v>
      </c>
      <c r="E7" s="7">
        <v>59</v>
      </c>
      <c r="F7" s="4">
        <f>((3.1415926/4)*((D7)^2))</f>
        <v>55.417693464000003</v>
      </c>
    </row>
    <row r="8" spans="1:12" x14ac:dyDescent="0.3">
      <c r="A8" s="2" t="s">
        <v>170</v>
      </c>
      <c r="B8" s="6">
        <v>0.6</v>
      </c>
      <c r="C8" s="6">
        <v>1</v>
      </c>
      <c r="D8" s="6">
        <v>8.8000000000000007</v>
      </c>
      <c r="E8" s="7">
        <v>76</v>
      </c>
      <c r="F8" s="4">
        <f t="shared" ref="F8:F24" si="0">((3.1415926/4)*((D8)^2))</f>
        <v>60.821232736000013</v>
      </c>
    </row>
    <row r="9" spans="1:12" x14ac:dyDescent="0.3">
      <c r="A9" s="2" t="s">
        <v>171</v>
      </c>
      <c r="B9" s="6">
        <v>0.6</v>
      </c>
      <c r="C9" s="6">
        <v>1</v>
      </c>
      <c r="D9" s="6">
        <v>9.5</v>
      </c>
      <c r="E9" s="7">
        <v>94</v>
      </c>
      <c r="F9" s="4">
        <f t="shared" si="0"/>
        <v>70.882183037499999</v>
      </c>
    </row>
    <row r="10" spans="1:12" x14ac:dyDescent="0.3">
      <c r="A10" s="2" t="s">
        <v>172</v>
      </c>
      <c r="B10" s="6">
        <v>0.6</v>
      </c>
      <c r="C10" s="6">
        <v>1</v>
      </c>
      <c r="D10" s="6">
        <v>10.199999999999999</v>
      </c>
      <c r="E10" s="7">
        <v>113</v>
      </c>
      <c r="F10" s="4">
        <f t="shared" si="0"/>
        <v>81.712823525999994</v>
      </c>
    </row>
    <row r="11" spans="1:12" x14ac:dyDescent="0.3">
      <c r="A11" s="2" t="s">
        <v>173</v>
      </c>
      <c r="B11" s="6">
        <v>0.6</v>
      </c>
      <c r="C11" s="6">
        <v>1.1000000000000001</v>
      </c>
      <c r="D11" s="6">
        <v>11</v>
      </c>
      <c r="E11" s="7">
        <v>133</v>
      </c>
      <c r="F11" s="4">
        <f t="shared" si="0"/>
        <v>95.033176150000003</v>
      </c>
    </row>
    <row r="12" spans="1:12" x14ac:dyDescent="0.3">
      <c r="A12" s="2" t="s">
        <v>174</v>
      </c>
      <c r="B12" s="6">
        <v>0.6</v>
      </c>
      <c r="C12" s="6">
        <v>1.1000000000000001</v>
      </c>
      <c r="D12" s="6">
        <v>11</v>
      </c>
      <c r="E12" s="7">
        <v>147</v>
      </c>
      <c r="F12" s="4">
        <f t="shared" si="0"/>
        <v>95.033176150000003</v>
      </c>
    </row>
    <row r="13" spans="1:12" x14ac:dyDescent="0.3">
      <c r="A13" s="2" t="s">
        <v>175</v>
      </c>
      <c r="B13" s="6">
        <v>0.6</v>
      </c>
      <c r="C13" s="6">
        <v>1.1000000000000001</v>
      </c>
      <c r="D13" s="6">
        <v>12.3</v>
      </c>
      <c r="E13" s="7">
        <v>168</v>
      </c>
      <c r="F13" s="4">
        <f t="shared" si="0"/>
        <v>118.82288611350002</v>
      </c>
    </row>
    <row r="14" spans="1:12" x14ac:dyDescent="0.3">
      <c r="A14" s="2" t="s">
        <v>176</v>
      </c>
      <c r="B14" s="6">
        <v>0.6</v>
      </c>
      <c r="C14" s="6">
        <v>1.2</v>
      </c>
      <c r="D14" s="6">
        <v>14</v>
      </c>
      <c r="E14" s="7">
        <v>209</v>
      </c>
      <c r="F14" s="4">
        <f t="shared" si="0"/>
        <v>153.93803740000001</v>
      </c>
    </row>
    <row r="15" spans="1:12" x14ac:dyDescent="0.3">
      <c r="A15" s="2" t="s">
        <v>177</v>
      </c>
      <c r="B15" s="6">
        <v>0.6</v>
      </c>
      <c r="C15" s="6">
        <v>1.2</v>
      </c>
      <c r="D15" s="6">
        <v>14.4</v>
      </c>
      <c r="E15" s="7">
        <v>241</v>
      </c>
      <c r="F15" s="4">
        <f t="shared" si="0"/>
        <v>162.86016038400001</v>
      </c>
    </row>
    <row r="16" spans="1:12" x14ac:dyDescent="0.3">
      <c r="A16" s="2" t="s">
        <v>178</v>
      </c>
      <c r="B16" s="6">
        <v>0.6</v>
      </c>
      <c r="C16" s="6">
        <v>1.2</v>
      </c>
      <c r="D16" s="6">
        <v>15.2</v>
      </c>
      <c r="E16" s="7">
        <v>276</v>
      </c>
      <c r="F16" s="4">
        <f t="shared" si="0"/>
        <v>181.458388576</v>
      </c>
    </row>
    <row r="17" spans="1:12" x14ac:dyDescent="0.3">
      <c r="A17" s="2" t="s">
        <v>179</v>
      </c>
      <c r="B17" s="6">
        <v>0.6</v>
      </c>
      <c r="C17" s="6">
        <v>1.2</v>
      </c>
      <c r="D17" s="6">
        <v>15.9</v>
      </c>
      <c r="E17" s="7">
        <v>310</v>
      </c>
      <c r="F17" s="4">
        <f t="shared" si="0"/>
        <v>198.55650630150001</v>
      </c>
    </row>
    <row r="18" spans="1:12" x14ac:dyDescent="0.3">
      <c r="A18" s="2" t="s">
        <v>180</v>
      </c>
      <c r="B18" s="6">
        <v>0.6</v>
      </c>
      <c r="C18" s="6">
        <v>1.2</v>
      </c>
      <c r="D18" s="6">
        <v>16.7</v>
      </c>
      <c r="E18" s="7">
        <v>360</v>
      </c>
      <c r="F18" s="4">
        <f t="shared" si="0"/>
        <v>219.03969005349998</v>
      </c>
    </row>
    <row r="19" spans="1:12" x14ac:dyDescent="0.3">
      <c r="A19" s="2" t="s">
        <v>181</v>
      </c>
      <c r="B19" s="6">
        <v>0.6</v>
      </c>
      <c r="C19" s="6">
        <v>1.3</v>
      </c>
      <c r="D19" s="6">
        <v>17.600000000000001</v>
      </c>
      <c r="E19" s="7">
        <v>396</v>
      </c>
      <c r="F19" s="4">
        <f t="shared" si="0"/>
        <v>243.28493094400005</v>
      </c>
    </row>
    <row r="20" spans="1:12" x14ac:dyDescent="0.3">
      <c r="A20" s="2" t="s">
        <v>182</v>
      </c>
      <c r="B20" s="6">
        <v>0.6</v>
      </c>
      <c r="C20" s="6">
        <v>1.3</v>
      </c>
      <c r="D20" s="6">
        <v>19.399999999999999</v>
      </c>
      <c r="E20" s="7">
        <v>456</v>
      </c>
      <c r="F20" s="4">
        <f t="shared" si="0"/>
        <v>295.59244773399996</v>
      </c>
    </row>
    <row r="21" spans="1:12" x14ac:dyDescent="0.3">
      <c r="A21" s="2" t="s">
        <v>183</v>
      </c>
      <c r="B21" s="6">
        <v>0.6</v>
      </c>
      <c r="C21" s="6">
        <v>1.4</v>
      </c>
      <c r="D21" s="6">
        <v>20.5</v>
      </c>
      <c r="E21" s="7">
        <v>553</v>
      </c>
      <c r="F21" s="4">
        <f t="shared" si="0"/>
        <v>330.06357253750002</v>
      </c>
    </row>
    <row r="22" spans="1:12" x14ac:dyDescent="0.3">
      <c r="A22" s="2" t="s">
        <v>184</v>
      </c>
      <c r="B22" s="6">
        <v>0.6</v>
      </c>
      <c r="C22" s="6">
        <v>1.5</v>
      </c>
      <c r="D22" s="6">
        <v>23.9</v>
      </c>
      <c r="E22" s="7">
        <v>726</v>
      </c>
      <c r="F22" s="4">
        <f t="shared" si="0"/>
        <v>448.62727726149996</v>
      </c>
    </row>
    <row r="23" spans="1:12" x14ac:dyDescent="0.3">
      <c r="A23" s="2" t="s">
        <v>185</v>
      </c>
      <c r="B23" s="6">
        <v>0.6</v>
      </c>
      <c r="C23" s="6">
        <v>1.5</v>
      </c>
      <c r="D23" s="6">
        <v>26.3</v>
      </c>
      <c r="E23" s="7">
        <v>927</v>
      </c>
      <c r="F23" s="4">
        <f t="shared" si="0"/>
        <v>543.25204637350009</v>
      </c>
    </row>
    <row r="24" spans="1:12" x14ac:dyDescent="0.3">
      <c r="A24" s="2" t="s">
        <v>186</v>
      </c>
      <c r="B24" s="6">
        <v>0.6</v>
      </c>
      <c r="C24" s="6">
        <v>1.6</v>
      </c>
      <c r="D24" s="6">
        <v>27.9</v>
      </c>
      <c r="E24" s="7">
        <v>1075</v>
      </c>
      <c r="F24" s="4">
        <f t="shared" si="0"/>
        <v>611.36177394150002</v>
      </c>
    </row>
    <row r="25" spans="1:12" ht="14.4" customHeight="1" x14ac:dyDescent="0.3">
      <c r="A25" s="2"/>
      <c r="B25" s="6"/>
      <c r="C25" s="6"/>
      <c r="D25" s="6"/>
      <c r="E25" s="7"/>
      <c r="F25" s="4"/>
      <c r="G25" s="22" t="s">
        <v>257</v>
      </c>
      <c r="H25" s="22"/>
      <c r="I25" s="22"/>
      <c r="J25" s="22"/>
      <c r="K25" s="22"/>
      <c r="L25" s="22"/>
    </row>
    <row r="26" spans="1:12" x14ac:dyDescent="0.3">
      <c r="A26" s="2" t="s">
        <v>85</v>
      </c>
      <c r="B26" s="6">
        <v>0.8</v>
      </c>
      <c r="C26" s="6" t="s">
        <v>166</v>
      </c>
      <c r="D26" s="6">
        <v>12.8</v>
      </c>
      <c r="E26" s="7">
        <v>170</v>
      </c>
      <c r="F26" s="4">
        <f>((3.1415926/4)*((D26)^2))</f>
        <v>128.67963289600002</v>
      </c>
    </row>
    <row r="27" spans="1:12" x14ac:dyDescent="0.3">
      <c r="A27" s="2"/>
      <c r="B27" s="6"/>
      <c r="C27" s="6"/>
      <c r="D27" s="6"/>
      <c r="E27" s="7"/>
      <c r="F27" s="4"/>
      <c r="G27" s="22" t="s">
        <v>260</v>
      </c>
      <c r="H27" s="22"/>
      <c r="I27" s="22"/>
      <c r="J27" s="22"/>
      <c r="K27" s="22"/>
      <c r="L27" s="22"/>
    </row>
    <row r="28" spans="1:12" x14ac:dyDescent="0.3">
      <c r="A28" s="2" t="s">
        <v>261</v>
      </c>
      <c r="B28" s="6" t="s">
        <v>166</v>
      </c>
      <c r="C28" s="6" t="s">
        <v>166</v>
      </c>
      <c r="D28" s="6">
        <v>8</v>
      </c>
      <c r="E28" s="7">
        <v>132</v>
      </c>
      <c r="F28" s="4">
        <f>((3.1415926/4)*((D28)^2))</f>
        <v>50.265481600000001</v>
      </c>
    </row>
    <row r="29" spans="1:12" x14ac:dyDescent="0.3">
      <c r="A29" s="2"/>
      <c r="B29" s="6"/>
      <c r="C29" s="6"/>
      <c r="D29" s="6"/>
      <c r="E29" s="7"/>
      <c r="F29" s="4"/>
      <c r="G29" s="22" t="s">
        <v>263</v>
      </c>
      <c r="H29" s="22"/>
      <c r="I29" s="22"/>
      <c r="J29" s="22"/>
      <c r="K29" s="22"/>
      <c r="L29" s="22"/>
    </row>
    <row r="30" spans="1:12" x14ac:dyDescent="0.3">
      <c r="A30" s="2" t="s">
        <v>261</v>
      </c>
      <c r="B30" s="6" t="s">
        <v>166</v>
      </c>
      <c r="C30" s="6" t="s">
        <v>166</v>
      </c>
      <c r="D30" s="6">
        <v>8</v>
      </c>
      <c r="E30" s="7">
        <v>112</v>
      </c>
      <c r="F30" s="4">
        <f>((3.1415926/4)*((D30)^2))</f>
        <v>50.265481600000001</v>
      </c>
    </row>
  </sheetData>
  <mergeCells count="7">
    <mergeCell ref="G29:L29"/>
    <mergeCell ref="G27:L27"/>
    <mergeCell ref="G6:L6"/>
    <mergeCell ref="A1:F1"/>
    <mergeCell ref="G1:L1"/>
    <mergeCell ref="G4:L4"/>
    <mergeCell ref="G25:L25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65231-7B17-41FC-8DE7-7D7E0B1062F4}">
  <dimension ref="A1:N11"/>
  <sheetViews>
    <sheetView workbookViewId="0">
      <selection sqref="A1:G1"/>
    </sheetView>
  </sheetViews>
  <sheetFormatPr defaultRowHeight="14.4" x14ac:dyDescent="0.3"/>
  <cols>
    <col min="1" max="7" width="15.77734375" style="1" customWidth="1"/>
    <col min="8" max="14" width="10.77734375" style="1" customWidth="1"/>
    <col min="15" max="16384" width="8.88671875" style="1"/>
  </cols>
  <sheetData>
    <row r="1" spans="1:14" ht="14.4" customHeight="1" x14ac:dyDescent="0.3">
      <c r="A1" s="22"/>
      <c r="B1" s="22"/>
      <c r="C1" s="22"/>
      <c r="D1" s="22"/>
      <c r="E1" s="22"/>
      <c r="F1" s="22"/>
      <c r="G1" s="22"/>
      <c r="H1" s="22" t="s">
        <v>267</v>
      </c>
      <c r="I1" s="22"/>
      <c r="J1" s="22"/>
      <c r="K1" s="22"/>
      <c r="L1" s="22"/>
      <c r="M1" s="22"/>
      <c r="N1" s="22"/>
    </row>
    <row r="2" spans="1:14" ht="57.6" x14ac:dyDescent="0.3">
      <c r="A2" s="5" t="s">
        <v>21</v>
      </c>
      <c r="B2" s="5" t="s">
        <v>22</v>
      </c>
      <c r="C2" s="5" t="s">
        <v>23</v>
      </c>
      <c r="D2" s="5" t="s">
        <v>24</v>
      </c>
      <c r="E2" s="5" t="s">
        <v>25</v>
      </c>
      <c r="F2" s="5" t="s">
        <v>26</v>
      </c>
      <c r="G2" s="5" t="s">
        <v>42</v>
      </c>
    </row>
    <row r="3" spans="1:14" x14ac:dyDescent="0.3">
      <c r="A3" s="2" t="s">
        <v>33</v>
      </c>
      <c r="B3" s="6">
        <v>5.85</v>
      </c>
      <c r="C3" s="6">
        <v>4.5</v>
      </c>
      <c r="D3" s="6">
        <v>6.16</v>
      </c>
      <c r="E3" s="6">
        <v>21.5</v>
      </c>
      <c r="F3" s="7">
        <v>640</v>
      </c>
      <c r="G3" s="4">
        <f t="shared" ref="G3:G11" si="0">((3.1415926/4)*((E3)^2))</f>
        <v>363.05029483750002</v>
      </c>
    </row>
    <row r="4" spans="1:14" x14ac:dyDescent="0.3">
      <c r="A4" s="2" t="s">
        <v>34</v>
      </c>
      <c r="B4" s="6">
        <v>6.9</v>
      </c>
      <c r="C4" s="6">
        <v>4.5</v>
      </c>
      <c r="D4" s="6">
        <v>6.16</v>
      </c>
      <c r="E4" s="6">
        <v>23</v>
      </c>
      <c r="F4" s="7">
        <v>720</v>
      </c>
      <c r="G4" s="4">
        <f t="shared" si="0"/>
        <v>415.47562134999998</v>
      </c>
    </row>
    <row r="5" spans="1:14" x14ac:dyDescent="0.3">
      <c r="A5" s="2" t="s">
        <v>35</v>
      </c>
      <c r="B5" s="6">
        <v>8.15</v>
      </c>
      <c r="C5" s="6">
        <v>4.5</v>
      </c>
      <c r="D5" s="6">
        <v>6.16</v>
      </c>
      <c r="E5" s="6">
        <v>24</v>
      </c>
      <c r="F5" s="7">
        <v>855</v>
      </c>
      <c r="G5" s="4">
        <f t="shared" si="0"/>
        <v>452.3893344</v>
      </c>
      <c r="J5" s="12"/>
      <c r="K5" s="13"/>
      <c r="L5" s="14"/>
    </row>
    <row r="6" spans="1:14" x14ac:dyDescent="0.3">
      <c r="A6" s="2" t="s">
        <v>36</v>
      </c>
      <c r="B6" s="6">
        <v>9.65</v>
      </c>
      <c r="C6" s="6">
        <v>4.5</v>
      </c>
      <c r="D6" s="6">
        <v>6.16</v>
      </c>
      <c r="E6" s="6">
        <v>25.5</v>
      </c>
      <c r="F6" s="7">
        <v>1080</v>
      </c>
      <c r="G6" s="4">
        <f t="shared" si="0"/>
        <v>510.70514703750001</v>
      </c>
    </row>
    <row r="7" spans="1:14" x14ac:dyDescent="0.3">
      <c r="A7" s="2" t="s">
        <v>37</v>
      </c>
      <c r="B7" s="6">
        <v>11.4</v>
      </c>
      <c r="C7" s="6">
        <v>4.5</v>
      </c>
      <c r="D7" s="6">
        <v>6.16</v>
      </c>
      <c r="E7" s="6">
        <v>27.5</v>
      </c>
      <c r="F7" s="7">
        <v>1370</v>
      </c>
      <c r="G7" s="4">
        <f t="shared" si="0"/>
        <v>593.9573509375</v>
      </c>
    </row>
    <row r="8" spans="1:14" x14ac:dyDescent="0.3">
      <c r="A8" s="2" t="s">
        <v>38</v>
      </c>
      <c r="B8" s="6">
        <v>12.75</v>
      </c>
      <c r="C8" s="6">
        <v>4.5</v>
      </c>
      <c r="D8" s="6">
        <v>6.16</v>
      </c>
      <c r="E8" s="6">
        <v>29</v>
      </c>
      <c r="F8" s="7">
        <v>1630</v>
      </c>
      <c r="G8" s="4">
        <f t="shared" si="0"/>
        <v>660.51984415000004</v>
      </c>
    </row>
    <row r="9" spans="1:14" x14ac:dyDescent="0.3">
      <c r="A9" s="2" t="s">
        <v>39</v>
      </c>
      <c r="B9" s="6">
        <v>14.1</v>
      </c>
      <c r="C9" s="6">
        <v>4.5</v>
      </c>
      <c r="D9" s="6">
        <v>6.16</v>
      </c>
      <c r="E9" s="6">
        <v>30.5</v>
      </c>
      <c r="F9" s="7">
        <v>1910</v>
      </c>
      <c r="G9" s="4">
        <f t="shared" si="0"/>
        <v>730.61662903750005</v>
      </c>
    </row>
    <row r="10" spans="1:14" x14ac:dyDescent="0.3">
      <c r="A10" s="2" t="s">
        <v>40</v>
      </c>
      <c r="B10" s="6">
        <v>15.65</v>
      </c>
      <c r="C10" s="6">
        <v>4.5</v>
      </c>
      <c r="D10" s="6">
        <v>6.16</v>
      </c>
      <c r="E10" s="6">
        <v>32.5</v>
      </c>
      <c r="F10" s="7">
        <v>2300</v>
      </c>
      <c r="G10" s="4">
        <f t="shared" si="0"/>
        <v>829.57679593750004</v>
      </c>
    </row>
    <row r="11" spans="1:14" x14ac:dyDescent="0.3">
      <c r="A11" s="2" t="s">
        <v>41</v>
      </c>
      <c r="B11" s="6">
        <v>18.149999999999999</v>
      </c>
      <c r="C11" s="6">
        <v>4.5</v>
      </c>
      <c r="D11" s="6">
        <v>6.16</v>
      </c>
      <c r="E11" s="6">
        <v>34.5</v>
      </c>
      <c r="F11" s="7">
        <v>2860</v>
      </c>
      <c r="G11" s="4">
        <f t="shared" si="0"/>
        <v>934.82014803750008</v>
      </c>
    </row>
  </sheetData>
  <mergeCells count="2">
    <mergeCell ref="A1:G1"/>
    <mergeCell ref="H1:N1"/>
  </mergeCells>
  <pageMargins left="0.511811024" right="0.511811024" top="0.78740157499999996" bottom="0.78740157499999996" header="0.31496062000000002" footer="0.31496062000000002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87168-38A4-4B99-A7E1-BE69A027DDA2}">
  <dimension ref="A1:M35"/>
  <sheetViews>
    <sheetView view="pageBreakPreview" zoomScaleNormal="100" zoomScaleSheetLayoutView="100" workbookViewId="0">
      <selection sqref="A1:M1"/>
    </sheetView>
  </sheetViews>
  <sheetFormatPr defaultRowHeight="15" customHeight="1" x14ac:dyDescent="0.3"/>
  <cols>
    <col min="1" max="3" width="10.77734375" style="15" customWidth="1"/>
    <col min="4" max="4" width="15.77734375" style="15" customWidth="1"/>
    <col min="5" max="12" width="10.77734375" style="15" customWidth="1"/>
    <col min="13" max="13" width="15.77734375" style="15" customWidth="1"/>
    <col min="14" max="14" width="30.77734375" style="15" customWidth="1"/>
    <col min="15" max="16384" width="8.88671875" style="15"/>
  </cols>
  <sheetData>
    <row r="1" spans="1:13" ht="15" customHeight="1" x14ac:dyDescent="0.3">
      <c r="A1" s="40" t="s">
        <v>284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15" customHeight="1" x14ac:dyDescent="0.3">
      <c r="A2" s="27" t="s">
        <v>287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</row>
    <row r="3" spans="1:13" ht="15" customHeight="1" x14ac:dyDescent="0.3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</row>
    <row r="4" spans="1:13" ht="15" customHeight="1" x14ac:dyDescent="0.3">
      <c r="A4" s="20" t="s">
        <v>248</v>
      </c>
      <c r="B4" s="33" t="s">
        <v>285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5" customHeight="1" x14ac:dyDescent="0.3">
      <c r="A5" s="20" t="s">
        <v>249</v>
      </c>
      <c r="B5" s="33" t="s">
        <v>286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15" customHeight="1" x14ac:dyDescent="0.3">
      <c r="A6" s="34" t="s">
        <v>252</v>
      </c>
      <c r="B6" s="34"/>
      <c r="C6" s="34"/>
      <c r="D6" s="33" t="s">
        <v>283</v>
      </c>
      <c r="E6" s="33"/>
      <c r="F6" s="33"/>
      <c r="G6" s="33"/>
      <c r="H6" s="33"/>
      <c r="I6" s="33"/>
      <c r="J6" s="33"/>
      <c r="K6" s="33"/>
      <c r="L6" s="33"/>
      <c r="M6" s="33"/>
    </row>
    <row r="7" spans="1:13" ht="15" customHeight="1" x14ac:dyDescent="0.3">
      <c r="A7" s="34" t="s">
        <v>253</v>
      </c>
      <c r="B7" s="34"/>
      <c r="C7" s="34"/>
      <c r="D7" s="21" t="s">
        <v>288</v>
      </c>
      <c r="E7" s="34" t="s">
        <v>254</v>
      </c>
      <c r="F7" s="34"/>
      <c r="G7" s="16">
        <f>CABOS_POTÊNCIA_1KV!$G$4</f>
        <v>22.902210054000005</v>
      </c>
      <c r="H7" s="17" t="s">
        <v>255</v>
      </c>
      <c r="I7" s="21">
        <v>3</v>
      </c>
      <c r="J7" s="39" t="s">
        <v>251</v>
      </c>
      <c r="K7" s="39"/>
      <c r="L7" s="39"/>
      <c r="M7" s="16">
        <f>I7*G7</f>
        <v>68.70663016200001</v>
      </c>
    </row>
    <row r="8" spans="1:13" ht="15" customHeight="1" x14ac:dyDescent="0.3">
      <c r="A8" s="34" t="s">
        <v>256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18">
        <f>SUM(M7:M7)</f>
        <v>68.70663016200001</v>
      </c>
    </row>
    <row r="9" spans="1:13" ht="15" customHeight="1" x14ac:dyDescent="0.3">
      <c r="A9" s="34" t="s">
        <v>258</v>
      </c>
      <c r="B9" s="34"/>
      <c r="C9" s="34"/>
      <c r="D9" s="19" t="s">
        <v>281</v>
      </c>
      <c r="E9" s="34" t="s">
        <v>259</v>
      </c>
      <c r="F9" s="34"/>
      <c r="G9" s="34"/>
      <c r="H9" s="34"/>
      <c r="I9" s="34"/>
      <c r="J9" s="34"/>
      <c r="K9" s="18">
        <f>ELETRODUTOS_AÇO_CARBONO!$H$4</f>
        <v>157.63255029760001</v>
      </c>
      <c r="L9" s="35"/>
      <c r="M9" s="35"/>
    </row>
    <row r="10" spans="1:13" ht="15" customHeight="1" x14ac:dyDescent="0.3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8"/>
    </row>
    <row r="11" spans="1:13" ht="15" customHeight="1" x14ac:dyDescent="0.3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2"/>
    </row>
    <row r="12" spans="1:13" ht="15" customHeight="1" x14ac:dyDescent="0.3">
      <c r="A12" s="20" t="s">
        <v>248</v>
      </c>
      <c r="B12" s="33" t="s">
        <v>289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</row>
    <row r="13" spans="1:13" ht="15" customHeight="1" x14ac:dyDescent="0.3">
      <c r="A13" s="20" t="s">
        <v>249</v>
      </c>
      <c r="B13" s="33" t="s">
        <v>286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</row>
    <row r="14" spans="1:13" ht="15" customHeight="1" x14ac:dyDescent="0.3">
      <c r="A14" s="34" t="s">
        <v>252</v>
      </c>
      <c r="B14" s="34"/>
      <c r="C14" s="34"/>
      <c r="D14" s="33" t="s">
        <v>279</v>
      </c>
      <c r="E14" s="33"/>
      <c r="F14" s="33"/>
      <c r="G14" s="33"/>
      <c r="H14" s="33"/>
      <c r="I14" s="33"/>
      <c r="J14" s="33"/>
      <c r="K14" s="33"/>
      <c r="L14" s="33"/>
      <c r="M14" s="33"/>
    </row>
    <row r="15" spans="1:13" ht="15" customHeight="1" x14ac:dyDescent="0.3">
      <c r="A15" s="34" t="s">
        <v>253</v>
      </c>
      <c r="B15" s="34"/>
      <c r="C15" s="34"/>
      <c r="D15" s="21" t="s">
        <v>280</v>
      </c>
      <c r="E15" s="34" t="s">
        <v>254</v>
      </c>
      <c r="F15" s="34"/>
      <c r="G15" s="16">
        <f>CABOS_POTÊNCIA_1KV!$G$36</f>
        <v>67.92908599350001</v>
      </c>
      <c r="H15" s="17" t="s">
        <v>255</v>
      </c>
      <c r="I15" s="21">
        <v>1</v>
      </c>
      <c r="J15" s="39" t="s">
        <v>251</v>
      </c>
      <c r="K15" s="39"/>
      <c r="L15" s="39"/>
      <c r="M15" s="16">
        <f>I15*G15</f>
        <v>67.92908599350001</v>
      </c>
    </row>
    <row r="16" spans="1:13" ht="15" customHeight="1" x14ac:dyDescent="0.3">
      <c r="A16" s="34" t="s">
        <v>256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18">
        <f>SUM(M15:M15)</f>
        <v>67.92908599350001</v>
      </c>
    </row>
    <row r="17" spans="1:13" ht="15" customHeight="1" x14ac:dyDescent="0.3">
      <c r="A17" s="34" t="s">
        <v>258</v>
      </c>
      <c r="B17" s="34"/>
      <c r="C17" s="34"/>
      <c r="D17" s="19" t="s">
        <v>281</v>
      </c>
      <c r="E17" s="34" t="s">
        <v>259</v>
      </c>
      <c r="F17" s="34"/>
      <c r="G17" s="34"/>
      <c r="H17" s="34"/>
      <c r="I17" s="34"/>
      <c r="J17" s="34"/>
      <c r="K17" s="18">
        <f>ELETRODUTOS_AÇO_CARBONO!$H$4</f>
        <v>157.63255029760001</v>
      </c>
      <c r="L17" s="35"/>
      <c r="M17" s="35"/>
    </row>
    <row r="18" spans="1:13" ht="15" customHeight="1" x14ac:dyDescent="0.3">
      <c r="A18" s="36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8"/>
    </row>
    <row r="19" spans="1:13" ht="15" customHeight="1" x14ac:dyDescent="0.3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2"/>
    </row>
    <row r="20" spans="1:13" ht="15" customHeight="1" x14ac:dyDescent="0.3">
      <c r="A20" s="20" t="s">
        <v>248</v>
      </c>
      <c r="B20" s="33" t="s">
        <v>290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</row>
    <row r="21" spans="1:13" ht="15" customHeight="1" x14ac:dyDescent="0.3">
      <c r="A21" s="20" t="s">
        <v>249</v>
      </c>
      <c r="B21" s="33" t="s">
        <v>286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1:13" ht="15" customHeight="1" x14ac:dyDescent="0.3">
      <c r="A22" s="34" t="s">
        <v>252</v>
      </c>
      <c r="B22" s="34"/>
      <c r="C22" s="34"/>
      <c r="D22" s="33" t="s">
        <v>282</v>
      </c>
      <c r="E22" s="33"/>
      <c r="F22" s="33"/>
      <c r="G22" s="33"/>
      <c r="H22" s="33"/>
      <c r="I22" s="33"/>
      <c r="J22" s="33"/>
      <c r="K22" s="33"/>
      <c r="L22" s="33"/>
      <c r="M22" s="33"/>
    </row>
    <row r="23" spans="1:13" ht="15" customHeight="1" x14ac:dyDescent="0.3">
      <c r="A23" s="34" t="s">
        <v>253</v>
      </c>
      <c r="B23" s="34"/>
      <c r="C23" s="34"/>
      <c r="D23" s="21" t="s">
        <v>291</v>
      </c>
      <c r="E23" s="34" t="s">
        <v>254</v>
      </c>
      <c r="F23" s="34"/>
      <c r="G23" s="16">
        <f>CABOS_INSTRUM_300V!F8</f>
        <v>60.821232736000013</v>
      </c>
      <c r="H23" s="17" t="s">
        <v>255</v>
      </c>
      <c r="I23" s="21">
        <v>1</v>
      </c>
      <c r="J23" s="39" t="s">
        <v>251</v>
      </c>
      <c r="K23" s="39"/>
      <c r="L23" s="39"/>
      <c r="M23" s="16">
        <f>I23*G23</f>
        <v>60.821232736000013</v>
      </c>
    </row>
    <row r="24" spans="1:13" ht="15" customHeight="1" x14ac:dyDescent="0.3">
      <c r="A24" s="34" t="s">
        <v>256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18">
        <f>SUM(M23:M23)</f>
        <v>60.821232736000013</v>
      </c>
    </row>
    <row r="25" spans="1:13" ht="15" customHeight="1" x14ac:dyDescent="0.3">
      <c r="A25" s="34" t="s">
        <v>258</v>
      </c>
      <c r="B25" s="34"/>
      <c r="C25" s="34"/>
      <c r="D25" s="19" t="s">
        <v>281</v>
      </c>
      <c r="E25" s="34" t="s">
        <v>259</v>
      </c>
      <c r="F25" s="34"/>
      <c r="G25" s="34"/>
      <c r="H25" s="34"/>
      <c r="I25" s="34"/>
      <c r="J25" s="34"/>
      <c r="K25" s="18">
        <f>ELETRODUTOS_AÇO_CARBONO!$H$4</f>
        <v>157.63255029760001</v>
      </c>
      <c r="L25" s="35"/>
      <c r="M25" s="35"/>
    </row>
    <row r="26" spans="1:13" ht="15" customHeight="1" x14ac:dyDescent="0.3">
      <c r="A26" s="36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8"/>
    </row>
    <row r="27" spans="1:13" ht="15" customHeight="1" x14ac:dyDescent="0.3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2"/>
    </row>
    <row r="28" spans="1:13" ht="15" customHeight="1" x14ac:dyDescent="0.3">
      <c r="A28" s="20" t="s">
        <v>248</v>
      </c>
      <c r="B28" s="33" t="s">
        <v>292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</row>
    <row r="29" spans="1:13" ht="15" customHeight="1" x14ac:dyDescent="0.3">
      <c r="A29" s="20" t="s">
        <v>249</v>
      </c>
      <c r="B29" s="33" t="s">
        <v>286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 ht="15" customHeight="1" x14ac:dyDescent="0.3">
      <c r="A30" s="34" t="s">
        <v>252</v>
      </c>
      <c r="B30" s="34"/>
      <c r="C30" s="34"/>
      <c r="D30" s="33" t="s">
        <v>297</v>
      </c>
      <c r="E30" s="33"/>
      <c r="F30" s="33"/>
      <c r="G30" s="33"/>
      <c r="H30" s="33"/>
      <c r="I30" s="33"/>
      <c r="J30" s="33"/>
      <c r="K30" s="33"/>
      <c r="L30" s="33"/>
      <c r="M30" s="33"/>
    </row>
    <row r="31" spans="1:13" ht="15" customHeight="1" x14ac:dyDescent="0.3">
      <c r="A31" s="34" t="s">
        <v>253</v>
      </c>
      <c r="B31" s="34"/>
      <c r="C31" s="34"/>
      <c r="D31" s="21" t="s">
        <v>293</v>
      </c>
      <c r="E31" s="34" t="s">
        <v>254</v>
      </c>
      <c r="F31" s="34"/>
      <c r="G31" s="16">
        <f>CABOS_INSTRUM_300V!$F$7</f>
        <v>55.417693464000003</v>
      </c>
      <c r="H31" s="17" t="s">
        <v>255</v>
      </c>
      <c r="I31" s="21">
        <v>1</v>
      </c>
      <c r="J31" s="39" t="s">
        <v>251</v>
      </c>
      <c r="K31" s="39"/>
      <c r="L31" s="39"/>
      <c r="M31" s="16">
        <f>I31*G31</f>
        <v>55.417693464000003</v>
      </c>
    </row>
    <row r="32" spans="1:13" ht="15" customHeight="1" x14ac:dyDescent="0.3">
      <c r="A32" s="34" t="s">
        <v>294</v>
      </c>
      <c r="B32" s="34"/>
      <c r="C32" s="34"/>
      <c r="D32" s="21" t="s">
        <v>295</v>
      </c>
      <c r="E32" s="34" t="s">
        <v>254</v>
      </c>
      <c r="F32" s="34"/>
      <c r="G32" s="16">
        <f>CABOS_INSTRUM_300V!$F$8</f>
        <v>60.821232736000013</v>
      </c>
      <c r="H32" s="17" t="s">
        <v>255</v>
      </c>
      <c r="I32" s="21">
        <v>1</v>
      </c>
      <c r="J32" s="39" t="s">
        <v>251</v>
      </c>
      <c r="K32" s="39"/>
      <c r="L32" s="39"/>
      <c r="M32" s="16">
        <f>I32*G32</f>
        <v>60.821232736000013</v>
      </c>
    </row>
    <row r="33" spans="1:13" ht="15" customHeight="1" x14ac:dyDescent="0.3">
      <c r="A33" s="34" t="s">
        <v>256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18">
        <f>SUM(M31:M32)</f>
        <v>116.23892620000001</v>
      </c>
    </row>
    <row r="34" spans="1:13" ht="15" customHeight="1" x14ac:dyDescent="0.3">
      <c r="A34" s="34" t="s">
        <v>258</v>
      </c>
      <c r="B34" s="34"/>
      <c r="C34" s="34"/>
      <c r="D34" s="19" t="s">
        <v>296</v>
      </c>
      <c r="E34" s="34" t="s">
        <v>259</v>
      </c>
      <c r="F34" s="34"/>
      <c r="G34" s="34"/>
      <c r="H34" s="34"/>
      <c r="I34" s="34"/>
      <c r="J34" s="34"/>
      <c r="K34" s="18">
        <f>ELETRODUTOS_AÇO_CARBONO!$H$5</f>
        <v>253.3882927456001</v>
      </c>
      <c r="L34" s="35"/>
      <c r="M34" s="35"/>
    </row>
    <row r="35" spans="1:13" ht="15" customHeight="1" x14ac:dyDescent="0.3">
      <c r="A35" s="36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8"/>
    </row>
  </sheetData>
  <mergeCells count="57">
    <mergeCell ref="A35:M35"/>
    <mergeCell ref="A32:C32"/>
    <mergeCell ref="E32:F32"/>
    <mergeCell ref="J32:L32"/>
    <mergeCell ref="A31:C31"/>
    <mergeCell ref="E31:F31"/>
    <mergeCell ref="J31:L31"/>
    <mergeCell ref="A33:L33"/>
    <mergeCell ref="A34:C34"/>
    <mergeCell ref="E34:J34"/>
    <mergeCell ref="L34:M34"/>
    <mergeCell ref="A27:M27"/>
    <mergeCell ref="B28:M28"/>
    <mergeCell ref="B29:M29"/>
    <mergeCell ref="A30:C30"/>
    <mergeCell ref="D30:M30"/>
    <mergeCell ref="A26:M26"/>
    <mergeCell ref="A23:C23"/>
    <mergeCell ref="E23:F23"/>
    <mergeCell ref="J23:L23"/>
    <mergeCell ref="A24:L24"/>
    <mergeCell ref="A25:C25"/>
    <mergeCell ref="A1:M1"/>
    <mergeCell ref="A19:M19"/>
    <mergeCell ref="B20:M20"/>
    <mergeCell ref="B21:M21"/>
    <mergeCell ref="A22:C22"/>
    <mergeCell ref="D22:M22"/>
    <mergeCell ref="A3:M3"/>
    <mergeCell ref="B4:M4"/>
    <mergeCell ref="B5:M5"/>
    <mergeCell ref="A6:C6"/>
    <mergeCell ref="D6:M6"/>
    <mergeCell ref="A7:C7"/>
    <mergeCell ref="E7:F7"/>
    <mergeCell ref="J7:L7"/>
    <mergeCell ref="A8:L8"/>
    <mergeCell ref="A9:C9"/>
    <mergeCell ref="A15:C15"/>
    <mergeCell ref="E15:F15"/>
    <mergeCell ref="J15:L15"/>
    <mergeCell ref="E25:J25"/>
    <mergeCell ref="L25:M25"/>
    <mergeCell ref="A16:L16"/>
    <mergeCell ref="A17:C17"/>
    <mergeCell ref="E17:J17"/>
    <mergeCell ref="L17:M17"/>
    <mergeCell ref="A18:M18"/>
    <mergeCell ref="A2:M2"/>
    <mergeCell ref="A11:M11"/>
    <mergeCell ref="B12:M12"/>
    <mergeCell ref="B13:M13"/>
    <mergeCell ref="A14:C14"/>
    <mergeCell ref="D14:M14"/>
    <mergeCell ref="E9:J9"/>
    <mergeCell ref="L9:M9"/>
    <mergeCell ref="A10:M10"/>
  </mergeCells>
  <printOptions horizontalCentered="1"/>
  <pageMargins left="0.78740157480314965" right="0.39370078740157483" top="0.39370078740157483" bottom="0.39370078740157483" header="0.31496062992125984" footer="0.31496062992125984"/>
  <pageSetup scale="62" fitToHeight="10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0FE5F-64AA-4A6F-ABBC-FA37F9019E4E}">
  <dimension ref="A1:M104"/>
  <sheetViews>
    <sheetView tabSelected="1" view="pageBreakPreview" zoomScaleNormal="100" zoomScaleSheetLayoutView="100" workbookViewId="0">
      <selection sqref="A1:M1"/>
    </sheetView>
  </sheetViews>
  <sheetFormatPr defaultRowHeight="15" customHeight="1" x14ac:dyDescent="0.3"/>
  <cols>
    <col min="1" max="3" width="10.77734375" style="15" customWidth="1"/>
    <col min="4" max="4" width="15.77734375" style="15" customWidth="1"/>
    <col min="5" max="12" width="10.77734375" style="15" customWidth="1"/>
    <col min="13" max="13" width="15.77734375" style="15" customWidth="1"/>
    <col min="14" max="14" width="30.77734375" style="15" customWidth="1"/>
    <col min="15" max="16384" width="8.88671875" style="15"/>
  </cols>
  <sheetData>
    <row r="1" spans="1:13" ht="15" customHeight="1" x14ac:dyDescent="0.3">
      <c r="A1" s="40" t="s">
        <v>298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15" customHeight="1" x14ac:dyDescent="0.3">
      <c r="A2" s="27" t="s">
        <v>287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</row>
    <row r="3" spans="1:13" ht="15" customHeight="1" x14ac:dyDescent="0.3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</row>
    <row r="4" spans="1:13" ht="15" customHeight="1" x14ac:dyDescent="0.3">
      <c r="A4" s="20" t="s">
        <v>248</v>
      </c>
      <c r="B4" s="33" t="s">
        <v>306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5" customHeight="1" x14ac:dyDescent="0.3">
      <c r="A5" s="20" t="s">
        <v>249</v>
      </c>
      <c r="B5" s="33" t="s">
        <v>299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15" customHeight="1" x14ac:dyDescent="0.3">
      <c r="A6" s="34" t="s">
        <v>252</v>
      </c>
      <c r="B6" s="34"/>
      <c r="C6" s="34"/>
      <c r="D6" s="33" t="s">
        <v>300</v>
      </c>
      <c r="E6" s="33"/>
      <c r="F6" s="33"/>
      <c r="G6" s="33"/>
      <c r="H6" s="33"/>
      <c r="I6" s="33"/>
      <c r="J6" s="33"/>
      <c r="K6" s="33"/>
      <c r="L6" s="33"/>
      <c r="M6" s="33"/>
    </row>
    <row r="7" spans="1:13" ht="15" customHeight="1" x14ac:dyDescent="0.3">
      <c r="A7" s="34" t="s">
        <v>301</v>
      </c>
      <c r="B7" s="34"/>
      <c r="C7" s="34"/>
      <c r="D7" s="21" t="s">
        <v>303</v>
      </c>
      <c r="E7" s="34" t="s">
        <v>254</v>
      </c>
      <c r="F7" s="34"/>
      <c r="G7" s="16">
        <f>CABOS_POTÊNCIA_1KV!$G$13</f>
        <v>274.6458790735</v>
      </c>
      <c r="H7" s="17" t="s">
        <v>255</v>
      </c>
      <c r="I7" s="21">
        <v>4</v>
      </c>
      <c r="J7" s="39" t="s">
        <v>251</v>
      </c>
      <c r="K7" s="39"/>
      <c r="L7" s="39"/>
      <c r="M7" s="16">
        <f>I7*G7</f>
        <v>1098.583516294</v>
      </c>
    </row>
    <row r="8" spans="1:13" ht="15" customHeight="1" x14ac:dyDescent="0.3">
      <c r="A8" s="34" t="s">
        <v>302</v>
      </c>
      <c r="B8" s="34"/>
      <c r="C8" s="34"/>
      <c r="D8" s="21" t="s">
        <v>304</v>
      </c>
      <c r="E8" s="34" t="s">
        <v>254</v>
      </c>
      <c r="F8" s="34"/>
      <c r="G8" s="16">
        <f>CABOS_POTÊNCIA_1KV!$G$11</f>
        <v>169.71668623349998</v>
      </c>
      <c r="H8" s="17" t="s">
        <v>255</v>
      </c>
      <c r="I8" s="21">
        <v>1</v>
      </c>
      <c r="J8" s="39" t="s">
        <v>251</v>
      </c>
      <c r="K8" s="39"/>
      <c r="L8" s="39"/>
      <c r="M8" s="16">
        <f>I8*G8</f>
        <v>169.71668623349998</v>
      </c>
    </row>
    <row r="9" spans="1:13" ht="15" customHeight="1" x14ac:dyDescent="0.3">
      <c r="A9" s="34" t="s">
        <v>256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18">
        <f>SUM(M7:M8)</f>
        <v>1268.3002025275</v>
      </c>
    </row>
    <row r="10" spans="1:13" ht="15" customHeight="1" x14ac:dyDescent="0.3">
      <c r="A10" s="34" t="s">
        <v>258</v>
      </c>
      <c r="B10" s="34"/>
      <c r="C10" s="34"/>
      <c r="D10" s="19" t="s">
        <v>305</v>
      </c>
      <c r="E10" s="34" t="s">
        <v>259</v>
      </c>
      <c r="F10" s="34"/>
      <c r="G10" s="34"/>
      <c r="H10" s="34"/>
      <c r="I10" s="34"/>
      <c r="J10" s="34"/>
      <c r="K10" s="18">
        <f>KANAFLEX!$H$6</f>
        <v>1767.1458375000002</v>
      </c>
      <c r="L10" s="35"/>
      <c r="M10" s="35"/>
    </row>
    <row r="11" spans="1:13" ht="15" customHeight="1" x14ac:dyDescent="0.3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8"/>
    </row>
    <row r="12" spans="1:13" ht="15" customHeight="1" x14ac:dyDescent="0.3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2"/>
    </row>
    <row r="13" spans="1:13" ht="15" customHeight="1" x14ac:dyDescent="0.3">
      <c r="A13" s="20" t="s">
        <v>248</v>
      </c>
      <c r="B13" s="33" t="s">
        <v>307</v>
      </c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</row>
    <row r="14" spans="1:13" ht="15" customHeight="1" x14ac:dyDescent="0.3">
      <c r="A14" s="20" t="s">
        <v>249</v>
      </c>
      <c r="B14" s="33" t="s">
        <v>299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</row>
    <row r="15" spans="1:13" ht="15" customHeight="1" x14ac:dyDescent="0.3">
      <c r="A15" s="34" t="s">
        <v>252</v>
      </c>
      <c r="B15" s="34"/>
      <c r="C15" s="34"/>
      <c r="D15" s="33" t="s">
        <v>300</v>
      </c>
      <c r="E15" s="33"/>
      <c r="F15" s="33"/>
      <c r="G15" s="33"/>
      <c r="H15" s="33"/>
      <c r="I15" s="33"/>
      <c r="J15" s="33"/>
      <c r="K15" s="33"/>
      <c r="L15" s="33"/>
      <c r="M15" s="33"/>
    </row>
    <row r="16" spans="1:13" ht="15" customHeight="1" x14ac:dyDescent="0.3">
      <c r="A16" s="34" t="s">
        <v>301</v>
      </c>
      <c r="B16" s="34"/>
      <c r="C16" s="34"/>
      <c r="D16" s="21" t="s">
        <v>308</v>
      </c>
      <c r="E16" s="34" t="s">
        <v>254</v>
      </c>
      <c r="F16" s="34"/>
      <c r="G16" s="16">
        <f>CABOS_POTÊNCIA_1KV!$G$10</f>
        <v>134.78217652149999</v>
      </c>
      <c r="H16" s="17" t="s">
        <v>255</v>
      </c>
      <c r="I16" s="21">
        <v>6</v>
      </c>
      <c r="J16" s="39" t="s">
        <v>251</v>
      </c>
      <c r="K16" s="39"/>
      <c r="L16" s="39"/>
      <c r="M16" s="16">
        <f>I16*G16</f>
        <v>808.69305912899995</v>
      </c>
    </row>
    <row r="17" spans="1:13" ht="15" customHeight="1" x14ac:dyDescent="0.3">
      <c r="A17" s="34" t="s">
        <v>302</v>
      </c>
      <c r="B17" s="34"/>
      <c r="C17" s="34"/>
      <c r="D17" s="21" t="s">
        <v>309</v>
      </c>
      <c r="E17" s="34" t="s">
        <v>254</v>
      </c>
      <c r="F17" s="34"/>
      <c r="G17" s="16">
        <f>CABOS_POTÊNCIA_1KV!$G$8</f>
        <v>72.382293504000003</v>
      </c>
      <c r="H17" s="17" t="s">
        <v>255</v>
      </c>
      <c r="I17" s="21">
        <v>2</v>
      </c>
      <c r="J17" s="39" t="s">
        <v>251</v>
      </c>
      <c r="K17" s="39"/>
      <c r="L17" s="39"/>
      <c r="M17" s="16">
        <f>I17*G17</f>
        <v>144.76458700800001</v>
      </c>
    </row>
    <row r="18" spans="1:13" ht="15" customHeight="1" x14ac:dyDescent="0.3">
      <c r="A18" s="34" t="s">
        <v>256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18">
        <f>SUM(M16:M17)</f>
        <v>953.45764613699998</v>
      </c>
    </row>
    <row r="19" spans="1:13" ht="15" customHeight="1" x14ac:dyDescent="0.3">
      <c r="A19" s="34" t="s">
        <v>258</v>
      </c>
      <c r="B19" s="34"/>
      <c r="C19" s="34"/>
      <c r="D19" s="19" t="s">
        <v>305</v>
      </c>
      <c r="E19" s="34" t="s">
        <v>259</v>
      </c>
      <c r="F19" s="34"/>
      <c r="G19" s="34"/>
      <c r="H19" s="34"/>
      <c r="I19" s="34"/>
      <c r="J19" s="34"/>
      <c r="K19" s="18">
        <f>KANAFLEX!$H$6</f>
        <v>1767.1458375000002</v>
      </c>
      <c r="L19" s="35"/>
      <c r="M19" s="35"/>
    </row>
    <row r="20" spans="1:13" ht="15" customHeight="1" x14ac:dyDescent="0.3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2"/>
    </row>
    <row r="21" spans="1:13" ht="15" customHeight="1" x14ac:dyDescent="0.3">
      <c r="A21" s="20" t="s">
        <v>249</v>
      </c>
      <c r="B21" s="33" t="s">
        <v>299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  <row r="22" spans="1:13" ht="15" customHeight="1" x14ac:dyDescent="0.3">
      <c r="A22" s="34" t="s">
        <v>252</v>
      </c>
      <c r="B22" s="34"/>
      <c r="C22" s="34"/>
      <c r="D22" s="33" t="s">
        <v>310</v>
      </c>
      <c r="E22" s="33"/>
      <c r="F22" s="33"/>
      <c r="G22" s="33"/>
      <c r="H22" s="33"/>
      <c r="I22" s="33"/>
      <c r="J22" s="33"/>
      <c r="K22" s="33"/>
      <c r="L22" s="33"/>
      <c r="M22" s="33"/>
    </row>
    <row r="23" spans="1:13" ht="15" customHeight="1" x14ac:dyDescent="0.3">
      <c r="A23" s="34" t="s">
        <v>166</v>
      </c>
      <c r="B23" s="34"/>
      <c r="C23" s="34"/>
      <c r="D23" s="21" t="s">
        <v>166</v>
      </c>
      <c r="E23" s="34" t="s">
        <v>166</v>
      </c>
      <c r="F23" s="34"/>
      <c r="G23" s="16" t="s">
        <v>166</v>
      </c>
      <c r="H23" s="17" t="s">
        <v>166</v>
      </c>
      <c r="I23" s="21" t="s">
        <v>166</v>
      </c>
      <c r="J23" s="39" t="s">
        <v>166</v>
      </c>
      <c r="K23" s="39"/>
      <c r="L23" s="39"/>
      <c r="M23" s="16" t="s">
        <v>166</v>
      </c>
    </row>
    <row r="24" spans="1:13" ht="15" customHeight="1" x14ac:dyDescent="0.3">
      <c r="A24" s="34" t="s">
        <v>166</v>
      </c>
      <c r="B24" s="34"/>
      <c r="C24" s="34"/>
      <c r="D24" s="21" t="s">
        <v>166</v>
      </c>
      <c r="E24" s="34" t="s">
        <v>166</v>
      </c>
      <c r="F24" s="34"/>
      <c r="G24" s="16" t="s">
        <v>166</v>
      </c>
      <c r="H24" s="17" t="s">
        <v>166</v>
      </c>
      <c r="I24" s="21" t="s">
        <v>166</v>
      </c>
      <c r="J24" s="39" t="s">
        <v>166</v>
      </c>
      <c r="K24" s="39"/>
      <c r="L24" s="39"/>
      <c r="M24" s="16" t="s">
        <v>166</v>
      </c>
    </row>
    <row r="25" spans="1:13" ht="15" customHeight="1" x14ac:dyDescent="0.3">
      <c r="A25" s="34" t="s">
        <v>256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18">
        <f>SUM(M23:M24)</f>
        <v>0</v>
      </c>
    </row>
    <row r="26" spans="1:13" ht="15" customHeight="1" x14ac:dyDescent="0.3">
      <c r="A26" s="34" t="s">
        <v>258</v>
      </c>
      <c r="B26" s="34"/>
      <c r="C26" s="34"/>
      <c r="D26" s="19" t="s">
        <v>312</v>
      </c>
      <c r="E26" s="34" t="s">
        <v>259</v>
      </c>
      <c r="F26" s="34"/>
      <c r="G26" s="34"/>
      <c r="H26" s="34"/>
      <c r="I26" s="34"/>
      <c r="J26" s="34"/>
      <c r="K26" s="18">
        <f>KANAFLEX!$H$5</f>
        <v>810.73195272639998</v>
      </c>
      <c r="L26" s="35"/>
      <c r="M26" s="35"/>
    </row>
    <row r="27" spans="1:13" ht="15" customHeight="1" x14ac:dyDescent="0.3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2"/>
    </row>
    <row r="28" spans="1:13" ht="15" customHeight="1" x14ac:dyDescent="0.3">
      <c r="A28" s="20" t="s">
        <v>249</v>
      </c>
      <c r="B28" s="33" t="s">
        <v>299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</row>
    <row r="29" spans="1:13" ht="15" customHeight="1" x14ac:dyDescent="0.3">
      <c r="A29" s="34" t="s">
        <v>252</v>
      </c>
      <c r="B29" s="34"/>
      <c r="C29" s="34"/>
      <c r="D29" s="33" t="s">
        <v>311</v>
      </c>
      <c r="E29" s="33"/>
      <c r="F29" s="33"/>
      <c r="G29" s="33"/>
      <c r="H29" s="33"/>
      <c r="I29" s="33"/>
      <c r="J29" s="33"/>
      <c r="K29" s="33"/>
      <c r="L29" s="33"/>
      <c r="M29" s="33"/>
    </row>
    <row r="30" spans="1:13" ht="15" customHeight="1" x14ac:dyDescent="0.3">
      <c r="A30" s="34" t="s">
        <v>253</v>
      </c>
      <c r="B30" s="34"/>
      <c r="C30" s="34"/>
      <c r="D30" s="21" t="s">
        <v>291</v>
      </c>
      <c r="E30" s="34" t="s">
        <v>254</v>
      </c>
      <c r="F30" s="34"/>
      <c r="G30" s="16">
        <f>CABOS_INSTRUM_300V!$F$8</f>
        <v>60.821232736000013</v>
      </c>
      <c r="H30" s="17" t="s">
        <v>255</v>
      </c>
      <c r="I30" s="21">
        <v>1</v>
      </c>
      <c r="J30" s="39" t="s">
        <v>251</v>
      </c>
      <c r="K30" s="39"/>
      <c r="L30" s="39"/>
      <c r="M30" s="16">
        <f>I30*G30</f>
        <v>60.821232736000013</v>
      </c>
    </row>
    <row r="31" spans="1:13" ht="15" customHeight="1" x14ac:dyDescent="0.3">
      <c r="A31" s="34" t="s">
        <v>256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18">
        <f>SUM(M30:M30)</f>
        <v>60.821232736000013</v>
      </c>
    </row>
    <row r="32" spans="1:13" ht="15" customHeight="1" x14ac:dyDescent="0.3">
      <c r="A32" s="34" t="s">
        <v>258</v>
      </c>
      <c r="B32" s="34"/>
      <c r="C32" s="34"/>
      <c r="D32" s="19" t="s">
        <v>312</v>
      </c>
      <c r="E32" s="34" t="s">
        <v>259</v>
      </c>
      <c r="F32" s="34"/>
      <c r="G32" s="34"/>
      <c r="H32" s="34"/>
      <c r="I32" s="34"/>
      <c r="J32" s="34"/>
      <c r="K32" s="18">
        <f>KANAFLEX!$H$5</f>
        <v>810.73195272639998</v>
      </c>
      <c r="L32" s="35"/>
      <c r="M32" s="35"/>
    </row>
    <row r="33" spans="1:13" ht="15" customHeight="1" x14ac:dyDescent="0.3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8"/>
    </row>
    <row r="34" spans="1:13" ht="15" customHeight="1" x14ac:dyDescent="0.3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2"/>
    </row>
    <row r="35" spans="1:13" ht="15" customHeight="1" x14ac:dyDescent="0.3">
      <c r="A35" s="20" t="s">
        <v>248</v>
      </c>
      <c r="B35" s="33" t="s">
        <v>313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</row>
    <row r="36" spans="1:13" ht="15" customHeight="1" x14ac:dyDescent="0.3">
      <c r="A36" s="20" t="s">
        <v>249</v>
      </c>
      <c r="B36" s="33" t="s">
        <v>299</v>
      </c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</row>
    <row r="37" spans="1:13" ht="15" customHeight="1" x14ac:dyDescent="0.3">
      <c r="A37" s="34" t="s">
        <v>252</v>
      </c>
      <c r="B37" s="34"/>
      <c r="C37" s="34"/>
      <c r="D37" s="33" t="s">
        <v>300</v>
      </c>
      <c r="E37" s="33"/>
      <c r="F37" s="33"/>
      <c r="G37" s="33"/>
      <c r="H37" s="33"/>
      <c r="I37" s="33"/>
      <c r="J37" s="33"/>
      <c r="K37" s="33"/>
      <c r="L37" s="33"/>
      <c r="M37" s="33"/>
    </row>
    <row r="38" spans="1:13" ht="15" customHeight="1" x14ac:dyDescent="0.3">
      <c r="A38" s="34" t="s">
        <v>253</v>
      </c>
      <c r="B38" s="34"/>
      <c r="C38" s="34"/>
      <c r="D38" s="21" t="s">
        <v>316</v>
      </c>
      <c r="E38" s="34" t="s">
        <v>254</v>
      </c>
      <c r="F38" s="34"/>
      <c r="G38" s="16">
        <f>CABOS_POTÊNCIA_1KV!$G$70</f>
        <v>151.74677656150001</v>
      </c>
      <c r="H38" s="17" t="s">
        <v>255</v>
      </c>
      <c r="I38" s="21">
        <v>1</v>
      </c>
      <c r="J38" s="39" t="s">
        <v>251</v>
      </c>
      <c r="K38" s="39"/>
      <c r="L38" s="39"/>
      <c r="M38" s="16">
        <f>I38*G38</f>
        <v>151.74677656150001</v>
      </c>
    </row>
    <row r="39" spans="1:13" ht="15" customHeight="1" x14ac:dyDescent="0.3">
      <c r="A39" s="34" t="s">
        <v>256</v>
      </c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18">
        <f>SUM(M38:M38)</f>
        <v>151.74677656150001</v>
      </c>
    </row>
    <row r="40" spans="1:13" ht="15" customHeight="1" x14ac:dyDescent="0.3">
      <c r="A40" s="34" t="s">
        <v>258</v>
      </c>
      <c r="B40" s="34"/>
      <c r="C40" s="34"/>
      <c r="D40" s="19" t="s">
        <v>312</v>
      </c>
      <c r="E40" s="34" t="s">
        <v>259</v>
      </c>
      <c r="F40" s="34"/>
      <c r="G40" s="34"/>
      <c r="H40" s="34"/>
      <c r="I40" s="34"/>
      <c r="J40" s="34"/>
      <c r="K40" s="18">
        <f>KANAFLEX!$H$5</f>
        <v>810.73195272639998</v>
      </c>
      <c r="L40" s="35"/>
      <c r="M40" s="35"/>
    </row>
    <row r="41" spans="1:13" ht="15" customHeight="1" x14ac:dyDescent="0.3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2"/>
    </row>
    <row r="42" spans="1:13" ht="15" customHeight="1" x14ac:dyDescent="0.3">
      <c r="A42" s="20" t="s">
        <v>249</v>
      </c>
      <c r="B42" s="33" t="s">
        <v>299</v>
      </c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</row>
    <row r="43" spans="1:13" ht="15" customHeight="1" x14ac:dyDescent="0.3">
      <c r="A43" s="34" t="s">
        <v>252</v>
      </c>
      <c r="B43" s="34"/>
      <c r="C43" s="34"/>
      <c r="D43" s="33" t="s">
        <v>311</v>
      </c>
      <c r="E43" s="33"/>
      <c r="F43" s="33"/>
      <c r="G43" s="33"/>
      <c r="H43" s="33"/>
      <c r="I43" s="33"/>
      <c r="J43" s="33"/>
      <c r="K43" s="33"/>
      <c r="L43" s="33"/>
      <c r="M43" s="33"/>
    </row>
    <row r="44" spans="1:13" ht="15" customHeight="1" x14ac:dyDescent="0.3">
      <c r="A44" s="34" t="s">
        <v>253</v>
      </c>
      <c r="B44" s="34"/>
      <c r="C44" s="34"/>
      <c r="D44" s="21" t="s">
        <v>314</v>
      </c>
      <c r="E44" s="34" t="s">
        <v>254</v>
      </c>
      <c r="F44" s="34"/>
      <c r="G44" s="16">
        <f>CABOS_INSTRUM_300V!$F$7</f>
        <v>55.417693464000003</v>
      </c>
      <c r="H44" s="17" t="s">
        <v>255</v>
      </c>
      <c r="I44" s="21">
        <v>1</v>
      </c>
      <c r="J44" s="39" t="s">
        <v>251</v>
      </c>
      <c r="K44" s="39"/>
      <c r="L44" s="39"/>
      <c r="M44" s="16">
        <f>I44*G44</f>
        <v>55.417693464000003</v>
      </c>
    </row>
    <row r="45" spans="1:13" ht="15" customHeight="1" x14ac:dyDescent="0.3">
      <c r="A45" s="34" t="s">
        <v>294</v>
      </c>
      <c r="B45" s="34"/>
      <c r="C45" s="34"/>
      <c r="D45" s="21" t="s">
        <v>315</v>
      </c>
      <c r="E45" s="34" t="s">
        <v>254</v>
      </c>
      <c r="F45" s="34"/>
      <c r="G45" s="16">
        <f>CABOS_INSTRUM_300V!$F$8</f>
        <v>60.821232736000013</v>
      </c>
      <c r="H45" s="17" t="s">
        <v>255</v>
      </c>
      <c r="I45" s="21">
        <v>1</v>
      </c>
      <c r="J45" s="39" t="s">
        <v>251</v>
      </c>
      <c r="K45" s="39"/>
      <c r="L45" s="39"/>
      <c r="M45" s="16">
        <f>I45*G45</f>
        <v>60.821232736000013</v>
      </c>
    </row>
    <row r="46" spans="1:13" ht="15" customHeight="1" x14ac:dyDescent="0.3">
      <c r="A46" s="34" t="s">
        <v>256</v>
      </c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18">
        <f>SUM(M44:M45)</f>
        <v>116.23892620000001</v>
      </c>
    </row>
    <row r="47" spans="1:13" ht="15" customHeight="1" x14ac:dyDescent="0.3">
      <c r="A47" s="34" t="s">
        <v>258</v>
      </c>
      <c r="B47" s="34"/>
      <c r="C47" s="34"/>
      <c r="D47" s="19" t="s">
        <v>312</v>
      </c>
      <c r="E47" s="34" t="s">
        <v>259</v>
      </c>
      <c r="F47" s="34"/>
      <c r="G47" s="34"/>
      <c r="H47" s="34"/>
      <c r="I47" s="34"/>
      <c r="J47" s="34"/>
      <c r="K47" s="18">
        <f>KANAFLEX!$H$5</f>
        <v>810.73195272639998</v>
      </c>
      <c r="L47" s="35"/>
      <c r="M47" s="35"/>
    </row>
    <row r="48" spans="1:13" ht="15" customHeight="1" x14ac:dyDescent="0.3">
      <c r="A48" s="36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8"/>
    </row>
    <row r="49" spans="1:13" ht="15" customHeight="1" x14ac:dyDescent="0.3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2"/>
    </row>
    <row r="50" spans="1:13" ht="15" customHeight="1" x14ac:dyDescent="0.3">
      <c r="A50" s="20" t="s">
        <v>248</v>
      </c>
      <c r="B50" s="33" t="s">
        <v>317</v>
      </c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</row>
    <row r="51" spans="1:13" ht="15" customHeight="1" x14ac:dyDescent="0.3">
      <c r="A51" s="20" t="s">
        <v>249</v>
      </c>
      <c r="B51" s="33" t="s">
        <v>299</v>
      </c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</row>
    <row r="52" spans="1:13" ht="15" customHeight="1" x14ac:dyDescent="0.3">
      <c r="A52" s="34" t="s">
        <v>252</v>
      </c>
      <c r="B52" s="34"/>
      <c r="C52" s="34"/>
      <c r="D52" s="33" t="s">
        <v>318</v>
      </c>
      <c r="E52" s="33"/>
      <c r="F52" s="33"/>
      <c r="G52" s="33"/>
      <c r="H52" s="33"/>
      <c r="I52" s="33"/>
      <c r="J52" s="33"/>
      <c r="K52" s="33"/>
      <c r="L52" s="33"/>
      <c r="M52" s="33"/>
    </row>
    <row r="53" spans="1:13" ht="15" customHeight="1" x14ac:dyDescent="0.3">
      <c r="A53" s="34" t="s">
        <v>253</v>
      </c>
      <c r="B53" s="34"/>
      <c r="C53" s="34"/>
      <c r="D53" s="21" t="s">
        <v>319</v>
      </c>
      <c r="E53" s="34" t="s">
        <v>254</v>
      </c>
      <c r="F53" s="34"/>
      <c r="G53" s="16">
        <f>CABOS_POTÊNCIA_1KV!$G$69</f>
        <v>120.76281954400002</v>
      </c>
      <c r="H53" s="17" t="s">
        <v>255</v>
      </c>
      <c r="I53" s="21">
        <v>1</v>
      </c>
      <c r="J53" s="39" t="s">
        <v>251</v>
      </c>
      <c r="K53" s="39"/>
      <c r="L53" s="39"/>
      <c r="M53" s="16">
        <f>I53*G53</f>
        <v>120.76281954400002</v>
      </c>
    </row>
    <row r="54" spans="1:13" ht="15" customHeight="1" x14ac:dyDescent="0.3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18">
        <f>SUM(M53:M53)</f>
        <v>120.76281954400002</v>
      </c>
    </row>
    <row r="55" spans="1:13" ht="15" customHeight="1" x14ac:dyDescent="0.3">
      <c r="A55" s="34" t="s">
        <v>258</v>
      </c>
      <c r="B55" s="34"/>
      <c r="C55" s="34"/>
      <c r="D55" s="19" t="s">
        <v>320</v>
      </c>
      <c r="E55" s="34" t="s">
        <v>259</v>
      </c>
      <c r="F55" s="34"/>
      <c r="G55" s="34"/>
      <c r="H55" s="34"/>
      <c r="I55" s="34"/>
      <c r="J55" s="34"/>
      <c r="K55" s="18">
        <f>KANAFLEX!$H$3</f>
        <v>311.72452573499999</v>
      </c>
      <c r="L55" s="35"/>
      <c r="M55" s="35"/>
    </row>
    <row r="56" spans="1:13" ht="15" customHeight="1" x14ac:dyDescent="0.3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8"/>
    </row>
    <row r="57" spans="1:13" ht="15" customHeight="1" x14ac:dyDescent="0.3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2"/>
    </row>
    <row r="58" spans="1:13" ht="15" customHeight="1" x14ac:dyDescent="0.3">
      <c r="A58" s="20" t="s">
        <v>248</v>
      </c>
      <c r="B58" s="33" t="s">
        <v>321</v>
      </c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</row>
    <row r="59" spans="1:13" ht="15" customHeight="1" x14ac:dyDescent="0.3">
      <c r="A59" s="20" t="s">
        <v>249</v>
      </c>
      <c r="B59" s="33" t="s">
        <v>299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</row>
    <row r="60" spans="1:13" ht="15" customHeight="1" x14ac:dyDescent="0.3">
      <c r="A60" s="34" t="s">
        <v>252</v>
      </c>
      <c r="B60" s="34"/>
      <c r="C60" s="34"/>
      <c r="D60" s="33" t="s">
        <v>322</v>
      </c>
      <c r="E60" s="33"/>
      <c r="F60" s="33"/>
      <c r="G60" s="33"/>
      <c r="H60" s="33"/>
      <c r="I60" s="33"/>
      <c r="J60" s="33"/>
      <c r="K60" s="33"/>
      <c r="L60" s="33"/>
      <c r="M60" s="33"/>
    </row>
    <row r="61" spans="1:13" ht="15" customHeight="1" x14ac:dyDescent="0.3">
      <c r="A61" s="34" t="s">
        <v>253</v>
      </c>
      <c r="B61" s="34"/>
      <c r="C61" s="34"/>
      <c r="D61" s="21" t="s">
        <v>323</v>
      </c>
      <c r="E61" s="34" t="s">
        <v>254</v>
      </c>
      <c r="F61" s="34"/>
      <c r="G61" s="16">
        <f>CABOS_COMANDO_500V!$F$43</f>
        <v>69.397780534000006</v>
      </c>
      <c r="H61" s="17" t="s">
        <v>255</v>
      </c>
      <c r="I61" s="21">
        <v>1</v>
      </c>
      <c r="J61" s="39" t="s">
        <v>251</v>
      </c>
      <c r="K61" s="39"/>
      <c r="L61" s="39"/>
      <c r="M61" s="16">
        <f>I61*G61</f>
        <v>69.397780534000006</v>
      </c>
    </row>
    <row r="62" spans="1:13" ht="15" customHeight="1" x14ac:dyDescent="0.3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18">
        <f>SUM(M61:M61)</f>
        <v>69.397780534000006</v>
      </c>
    </row>
    <row r="63" spans="1:13" ht="15" customHeight="1" x14ac:dyDescent="0.3">
      <c r="A63" s="34" t="s">
        <v>258</v>
      </c>
      <c r="B63" s="34"/>
      <c r="C63" s="34"/>
      <c r="D63" s="19" t="s">
        <v>320</v>
      </c>
      <c r="E63" s="34" t="s">
        <v>259</v>
      </c>
      <c r="F63" s="34"/>
      <c r="G63" s="34"/>
      <c r="H63" s="34"/>
      <c r="I63" s="34"/>
      <c r="J63" s="34"/>
      <c r="K63" s="18">
        <f>KANAFLEX!$H$3</f>
        <v>311.72452573499999</v>
      </c>
      <c r="L63" s="35"/>
      <c r="M63" s="35"/>
    </row>
    <row r="64" spans="1:13" ht="15" customHeight="1" x14ac:dyDescent="0.3">
      <c r="A64" s="36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8"/>
    </row>
    <row r="65" spans="1:13" ht="15" customHeight="1" x14ac:dyDescent="0.3">
      <c r="A65" s="30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2"/>
    </row>
    <row r="66" spans="1:13" ht="15" customHeight="1" x14ac:dyDescent="0.3">
      <c r="A66" s="20" t="s">
        <v>248</v>
      </c>
      <c r="B66" s="33" t="s">
        <v>324</v>
      </c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</row>
    <row r="67" spans="1:13" ht="15" customHeight="1" x14ac:dyDescent="0.3">
      <c r="A67" s="20" t="s">
        <v>249</v>
      </c>
      <c r="B67" s="33" t="s">
        <v>325</v>
      </c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</row>
    <row r="68" spans="1:13" ht="15" customHeight="1" x14ac:dyDescent="0.3">
      <c r="A68" s="34" t="s">
        <v>252</v>
      </c>
      <c r="B68" s="34"/>
      <c r="C68" s="34"/>
      <c r="D68" s="33" t="s">
        <v>326</v>
      </c>
      <c r="E68" s="33"/>
      <c r="F68" s="33"/>
      <c r="G68" s="33"/>
      <c r="H68" s="33"/>
      <c r="I68" s="33"/>
      <c r="J68" s="33"/>
      <c r="K68" s="33"/>
      <c r="L68" s="33"/>
      <c r="M68" s="33"/>
    </row>
    <row r="69" spans="1:13" ht="15" customHeight="1" x14ac:dyDescent="0.3">
      <c r="A69" s="34" t="s">
        <v>301</v>
      </c>
      <c r="B69" s="34"/>
      <c r="C69" s="34"/>
      <c r="D69" s="21" t="s">
        <v>303</v>
      </c>
      <c r="E69" s="34" t="s">
        <v>254</v>
      </c>
      <c r="F69" s="34"/>
      <c r="G69" s="16">
        <f>CABOS_POTÊNCIA_1KV!$G$13</f>
        <v>274.6458790735</v>
      </c>
      <c r="H69" s="17" t="s">
        <v>255</v>
      </c>
      <c r="I69" s="21">
        <v>4</v>
      </c>
      <c r="J69" s="39" t="s">
        <v>251</v>
      </c>
      <c r="K69" s="39"/>
      <c r="L69" s="39"/>
      <c r="M69" s="16">
        <f t="shared" ref="M69:M78" si="0">I69*G69</f>
        <v>1098.583516294</v>
      </c>
    </row>
    <row r="70" spans="1:13" ht="15" customHeight="1" x14ac:dyDescent="0.3">
      <c r="A70" s="34" t="s">
        <v>302</v>
      </c>
      <c r="B70" s="34"/>
      <c r="C70" s="34"/>
      <c r="D70" s="21" t="s">
        <v>304</v>
      </c>
      <c r="E70" s="34" t="s">
        <v>254</v>
      </c>
      <c r="F70" s="34"/>
      <c r="G70" s="16">
        <f>CABOS_POTÊNCIA_1KV!$G$11</f>
        <v>169.71668623349998</v>
      </c>
      <c r="H70" s="17" t="s">
        <v>255</v>
      </c>
      <c r="I70" s="21">
        <v>1</v>
      </c>
      <c r="J70" s="39" t="s">
        <v>251</v>
      </c>
      <c r="K70" s="39"/>
      <c r="L70" s="39"/>
      <c r="M70" s="16">
        <f t="shared" si="0"/>
        <v>169.71668623349998</v>
      </c>
    </row>
    <row r="71" spans="1:13" ht="15" customHeight="1" x14ac:dyDescent="0.3">
      <c r="A71" s="34" t="s">
        <v>327</v>
      </c>
      <c r="B71" s="34"/>
      <c r="C71" s="34"/>
      <c r="D71" s="21" t="s">
        <v>329</v>
      </c>
      <c r="E71" s="34" t="s">
        <v>254</v>
      </c>
      <c r="F71" s="34"/>
      <c r="G71" s="16">
        <f>CABOS_POTÊNCIA_1KV!$G$12</f>
        <v>211.24068642399999</v>
      </c>
      <c r="H71" s="17" t="s">
        <v>255</v>
      </c>
      <c r="I71" s="21">
        <v>4</v>
      </c>
      <c r="J71" s="39" t="s">
        <v>251</v>
      </c>
      <c r="K71" s="39"/>
      <c r="L71" s="39"/>
      <c r="M71" s="16">
        <f t="shared" si="0"/>
        <v>844.96274569599996</v>
      </c>
    </row>
    <row r="72" spans="1:13" ht="15" customHeight="1" x14ac:dyDescent="0.3">
      <c r="A72" s="34" t="s">
        <v>328</v>
      </c>
      <c r="B72" s="34"/>
      <c r="C72" s="34"/>
      <c r="D72" s="21" t="s">
        <v>308</v>
      </c>
      <c r="E72" s="34" t="s">
        <v>254</v>
      </c>
      <c r="F72" s="34"/>
      <c r="G72" s="16">
        <f>CABOS_POTÊNCIA_1KV!$G$10</f>
        <v>134.78217652149999</v>
      </c>
      <c r="H72" s="17" t="s">
        <v>255</v>
      </c>
      <c r="I72" s="21">
        <v>1</v>
      </c>
      <c r="J72" s="39" t="s">
        <v>251</v>
      </c>
      <c r="K72" s="39"/>
      <c r="L72" s="39"/>
      <c r="M72" s="16">
        <f t="shared" si="0"/>
        <v>134.78217652149999</v>
      </c>
    </row>
    <row r="73" spans="1:13" ht="15" customHeight="1" x14ac:dyDescent="0.3">
      <c r="A73" s="34" t="s">
        <v>330</v>
      </c>
      <c r="B73" s="34"/>
      <c r="C73" s="34"/>
      <c r="D73" s="21" t="s">
        <v>316</v>
      </c>
      <c r="E73" s="34" t="s">
        <v>254</v>
      </c>
      <c r="F73" s="34"/>
      <c r="G73" s="16">
        <f>CABOS_POTÊNCIA_1KV!$G$70</f>
        <v>151.74677656150001</v>
      </c>
      <c r="H73" s="17" t="s">
        <v>255</v>
      </c>
      <c r="I73" s="21">
        <v>1</v>
      </c>
      <c r="J73" s="39" t="s">
        <v>251</v>
      </c>
      <c r="K73" s="39"/>
      <c r="L73" s="39"/>
      <c r="M73" s="16">
        <f t="shared" si="0"/>
        <v>151.74677656150001</v>
      </c>
    </row>
    <row r="74" spans="1:13" ht="15" customHeight="1" x14ac:dyDescent="0.3">
      <c r="A74" s="34" t="s">
        <v>331</v>
      </c>
      <c r="B74" s="34"/>
      <c r="C74" s="34"/>
      <c r="D74" s="21" t="s">
        <v>319</v>
      </c>
      <c r="E74" s="34" t="s">
        <v>254</v>
      </c>
      <c r="F74" s="34"/>
      <c r="G74" s="16">
        <f>CABOS_POTÊNCIA_1KV!$G$69</f>
        <v>120.76281954400002</v>
      </c>
      <c r="H74" s="17" t="s">
        <v>255</v>
      </c>
      <c r="I74" s="21">
        <v>1</v>
      </c>
      <c r="J74" s="39" t="s">
        <v>251</v>
      </c>
      <c r="K74" s="39"/>
      <c r="L74" s="39"/>
      <c r="M74" s="16">
        <f t="shared" si="0"/>
        <v>120.76281954400002</v>
      </c>
    </row>
    <row r="75" spans="1:13" ht="15" customHeight="1" x14ac:dyDescent="0.3">
      <c r="A75" s="34" t="s">
        <v>332</v>
      </c>
      <c r="B75" s="34"/>
      <c r="C75" s="34"/>
      <c r="D75" s="21" t="s">
        <v>288</v>
      </c>
      <c r="E75" s="34" t="s">
        <v>254</v>
      </c>
      <c r="F75" s="34"/>
      <c r="G75" s="16">
        <f>CABOS_POTÊNCIA_1KV!$G$4</f>
        <v>22.902210054000005</v>
      </c>
      <c r="H75" s="17" t="s">
        <v>255</v>
      </c>
      <c r="I75" s="21">
        <v>3</v>
      </c>
      <c r="J75" s="39" t="s">
        <v>251</v>
      </c>
      <c r="K75" s="39"/>
      <c r="L75" s="39"/>
      <c r="M75" s="16">
        <f t="shared" si="0"/>
        <v>68.70663016200001</v>
      </c>
    </row>
    <row r="76" spans="1:13" ht="15" customHeight="1" x14ac:dyDescent="0.3">
      <c r="A76" s="34" t="s">
        <v>333</v>
      </c>
      <c r="B76" s="34"/>
      <c r="C76" s="34"/>
      <c r="D76" s="21" t="s">
        <v>308</v>
      </c>
      <c r="E76" s="34" t="s">
        <v>254</v>
      </c>
      <c r="F76" s="34"/>
      <c r="G76" s="16">
        <f>CABOS_POTÊNCIA_1KV!$G$10</f>
        <v>134.78217652149999</v>
      </c>
      <c r="H76" s="17" t="s">
        <v>255</v>
      </c>
      <c r="I76" s="21">
        <v>6</v>
      </c>
      <c r="J76" s="39" t="s">
        <v>251</v>
      </c>
      <c r="K76" s="39"/>
      <c r="L76" s="39"/>
      <c r="M76" s="16">
        <f t="shared" si="0"/>
        <v>808.69305912899995</v>
      </c>
    </row>
    <row r="77" spans="1:13" ht="15" customHeight="1" x14ac:dyDescent="0.3">
      <c r="A77" s="34" t="s">
        <v>334</v>
      </c>
      <c r="B77" s="34"/>
      <c r="C77" s="34"/>
      <c r="D77" s="21" t="s">
        <v>309</v>
      </c>
      <c r="E77" s="34" t="s">
        <v>254</v>
      </c>
      <c r="F77" s="34"/>
      <c r="G77" s="16">
        <f>CABOS_POTÊNCIA_1KV!$G$8</f>
        <v>72.382293504000003</v>
      </c>
      <c r="H77" s="17" t="s">
        <v>255</v>
      </c>
      <c r="I77" s="21">
        <v>2</v>
      </c>
      <c r="J77" s="39" t="s">
        <v>251</v>
      </c>
      <c r="K77" s="39"/>
      <c r="L77" s="39"/>
      <c r="M77" s="16">
        <f t="shared" si="0"/>
        <v>144.76458700800001</v>
      </c>
    </row>
    <row r="78" spans="1:13" ht="15" customHeight="1" x14ac:dyDescent="0.3">
      <c r="A78" s="34" t="s">
        <v>335</v>
      </c>
      <c r="B78" s="34"/>
      <c r="C78" s="34"/>
      <c r="D78" s="21" t="s">
        <v>280</v>
      </c>
      <c r="E78" s="34" t="s">
        <v>254</v>
      </c>
      <c r="F78" s="34"/>
      <c r="G78" s="16">
        <f>CABOS_COMANDO_500V!$F$61</f>
        <v>81.712823525999994</v>
      </c>
      <c r="H78" s="17" t="s">
        <v>255</v>
      </c>
      <c r="I78" s="21">
        <v>1</v>
      </c>
      <c r="J78" s="39" t="s">
        <v>251</v>
      </c>
      <c r="K78" s="39"/>
      <c r="L78" s="39"/>
      <c r="M78" s="16">
        <f t="shared" si="0"/>
        <v>81.712823525999994</v>
      </c>
    </row>
    <row r="79" spans="1:13" ht="15" customHeight="1" x14ac:dyDescent="0.3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18">
        <f>SUM(M69:M78)</f>
        <v>3624.4318206755006</v>
      </c>
    </row>
    <row r="80" spans="1:13" ht="15" customHeight="1" x14ac:dyDescent="0.3">
      <c r="A80" s="34" t="s">
        <v>258</v>
      </c>
      <c r="B80" s="34"/>
      <c r="C80" s="34"/>
      <c r="D80" s="19" t="s">
        <v>336</v>
      </c>
      <c r="E80" s="34" t="s">
        <v>259</v>
      </c>
      <c r="F80" s="34"/>
      <c r="G80" s="34"/>
      <c r="H80" s="34"/>
      <c r="I80" s="34"/>
      <c r="J80" s="34"/>
      <c r="K80" s="18">
        <f>LEITOS!$E$4</f>
        <v>4800</v>
      </c>
      <c r="L80" s="35"/>
      <c r="M80" s="35"/>
    </row>
    <row r="81" spans="1:13" ht="15" customHeight="1" x14ac:dyDescent="0.3">
      <c r="A81" s="30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2"/>
    </row>
    <row r="82" spans="1:13" ht="15" customHeight="1" x14ac:dyDescent="0.3">
      <c r="A82" s="20" t="s">
        <v>249</v>
      </c>
      <c r="B82" s="33" t="s">
        <v>325</v>
      </c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</row>
    <row r="83" spans="1:13" ht="15" customHeight="1" x14ac:dyDescent="0.3">
      <c r="A83" s="34" t="s">
        <v>252</v>
      </c>
      <c r="B83" s="34"/>
      <c r="C83" s="34"/>
      <c r="D83" s="33" t="s">
        <v>311</v>
      </c>
      <c r="E83" s="33"/>
      <c r="F83" s="33"/>
      <c r="G83" s="33"/>
      <c r="H83" s="33"/>
      <c r="I83" s="33"/>
      <c r="J83" s="33"/>
      <c r="K83" s="33"/>
      <c r="L83" s="33"/>
      <c r="M83" s="33"/>
    </row>
    <row r="84" spans="1:13" ht="15" customHeight="1" x14ac:dyDescent="0.3">
      <c r="A84" s="34" t="s">
        <v>253</v>
      </c>
      <c r="B84" s="34"/>
      <c r="C84" s="34"/>
      <c r="D84" s="21" t="s">
        <v>291</v>
      </c>
      <c r="E84" s="34" t="s">
        <v>254</v>
      </c>
      <c r="F84" s="34"/>
      <c r="G84" s="16">
        <f>CABOS_INSTRUM_300V!$F$8</f>
        <v>60.821232736000013</v>
      </c>
      <c r="H84" s="17" t="s">
        <v>255</v>
      </c>
      <c r="I84" s="21">
        <v>2</v>
      </c>
      <c r="J84" s="39" t="s">
        <v>251</v>
      </c>
      <c r="K84" s="39"/>
      <c r="L84" s="39"/>
      <c r="M84" s="16">
        <f>I84*G84</f>
        <v>121.64246547200003</v>
      </c>
    </row>
    <row r="85" spans="1:13" ht="15" customHeight="1" x14ac:dyDescent="0.3">
      <c r="A85" s="34" t="s">
        <v>294</v>
      </c>
      <c r="B85" s="34"/>
      <c r="C85" s="34"/>
      <c r="D85" s="21" t="s">
        <v>314</v>
      </c>
      <c r="E85" s="34" t="s">
        <v>254</v>
      </c>
      <c r="F85" s="34"/>
      <c r="G85" s="16">
        <f>CABOS_INSTRUM_300V!$F$7</f>
        <v>55.417693464000003</v>
      </c>
      <c r="H85" s="17" t="s">
        <v>255</v>
      </c>
      <c r="I85" s="21">
        <v>1</v>
      </c>
      <c r="J85" s="39" t="s">
        <v>251</v>
      </c>
      <c r="K85" s="39"/>
      <c r="L85" s="39"/>
      <c r="M85" s="16">
        <f>I85*G85</f>
        <v>55.417693464000003</v>
      </c>
    </row>
    <row r="86" spans="1:13" ht="15" customHeight="1" x14ac:dyDescent="0.3">
      <c r="A86" s="34" t="s">
        <v>330</v>
      </c>
      <c r="B86" s="34"/>
      <c r="C86" s="34"/>
      <c r="D86" s="21" t="s">
        <v>315</v>
      </c>
      <c r="E86" s="34" t="s">
        <v>254</v>
      </c>
      <c r="F86" s="34"/>
      <c r="G86" s="16">
        <f>CABOS_INSTRUM_300V!$F$8</f>
        <v>60.821232736000013</v>
      </c>
      <c r="H86" s="17" t="s">
        <v>255</v>
      </c>
      <c r="I86" s="21">
        <v>1</v>
      </c>
      <c r="J86" s="39" t="s">
        <v>251</v>
      </c>
      <c r="K86" s="39"/>
      <c r="L86" s="39"/>
      <c r="M86" s="16">
        <f>I86*G86</f>
        <v>60.821232736000013</v>
      </c>
    </row>
    <row r="87" spans="1:13" ht="15" customHeight="1" x14ac:dyDescent="0.3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18">
        <f>SUM(M84:M86)</f>
        <v>237.88139167200003</v>
      </c>
    </row>
    <row r="88" spans="1:13" ht="15" customHeight="1" x14ac:dyDescent="0.3">
      <c r="A88" s="34" t="s">
        <v>258</v>
      </c>
      <c r="B88" s="34"/>
      <c r="C88" s="34"/>
      <c r="D88" s="19" t="s">
        <v>336</v>
      </c>
      <c r="E88" s="34" t="s">
        <v>259</v>
      </c>
      <c r="F88" s="34"/>
      <c r="G88" s="34"/>
      <c r="H88" s="34"/>
      <c r="I88" s="34"/>
      <c r="J88" s="34"/>
      <c r="K88" s="18">
        <f>LEITOS!$E$4</f>
        <v>4800</v>
      </c>
      <c r="L88" s="35"/>
      <c r="M88" s="35"/>
    </row>
    <row r="89" spans="1:13" ht="15" customHeight="1" x14ac:dyDescent="0.3">
      <c r="A89" s="3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8"/>
    </row>
    <row r="90" spans="1:13" ht="15" customHeight="1" x14ac:dyDescent="0.3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2"/>
    </row>
    <row r="91" spans="1:13" ht="15" customHeight="1" x14ac:dyDescent="0.3">
      <c r="A91" s="20" t="s">
        <v>248</v>
      </c>
      <c r="B91" s="33" t="s">
        <v>338</v>
      </c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</row>
    <row r="92" spans="1:13" ht="15" customHeight="1" x14ac:dyDescent="0.3">
      <c r="A92" s="20" t="s">
        <v>249</v>
      </c>
      <c r="B92" s="33" t="s">
        <v>299</v>
      </c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</row>
    <row r="93" spans="1:13" ht="15" customHeight="1" x14ac:dyDescent="0.3">
      <c r="A93" s="34" t="s">
        <v>252</v>
      </c>
      <c r="B93" s="34"/>
      <c r="C93" s="34"/>
      <c r="D93" s="33" t="s">
        <v>300</v>
      </c>
      <c r="E93" s="33"/>
      <c r="F93" s="33"/>
      <c r="G93" s="33"/>
      <c r="H93" s="33"/>
      <c r="I93" s="33"/>
      <c r="J93" s="33"/>
      <c r="K93" s="33"/>
      <c r="L93" s="33"/>
      <c r="M93" s="33"/>
    </row>
    <row r="94" spans="1:13" ht="15" customHeight="1" x14ac:dyDescent="0.3">
      <c r="A94" s="34" t="s">
        <v>301</v>
      </c>
      <c r="B94" s="34"/>
      <c r="C94" s="34"/>
      <c r="D94" s="21" t="s">
        <v>308</v>
      </c>
      <c r="E94" s="34" t="s">
        <v>254</v>
      </c>
      <c r="F94" s="34"/>
      <c r="G94" s="16">
        <f>CABOS_POTÊNCIA_1KV!$G$10</f>
        <v>134.78217652149999</v>
      </c>
      <c r="H94" s="17" t="s">
        <v>255</v>
      </c>
      <c r="I94" s="21">
        <v>3</v>
      </c>
      <c r="J94" s="39" t="s">
        <v>251</v>
      </c>
      <c r="K94" s="39"/>
      <c r="L94" s="39"/>
      <c r="M94" s="16">
        <f>I94*G94</f>
        <v>404.34652956449997</v>
      </c>
    </row>
    <row r="95" spans="1:13" ht="15" customHeight="1" x14ac:dyDescent="0.3">
      <c r="A95" s="34" t="s">
        <v>302</v>
      </c>
      <c r="B95" s="34"/>
      <c r="C95" s="34"/>
      <c r="D95" s="21" t="s">
        <v>309</v>
      </c>
      <c r="E95" s="34" t="s">
        <v>254</v>
      </c>
      <c r="F95" s="34"/>
      <c r="G95" s="16">
        <f>CABOS_POTÊNCIA_1KV!$G$8</f>
        <v>72.382293504000003</v>
      </c>
      <c r="H95" s="17" t="s">
        <v>255</v>
      </c>
      <c r="I95" s="21">
        <v>1</v>
      </c>
      <c r="J95" s="39" t="s">
        <v>251</v>
      </c>
      <c r="K95" s="39"/>
      <c r="L95" s="39"/>
      <c r="M95" s="16">
        <f>I95*G95</f>
        <v>72.382293504000003</v>
      </c>
    </row>
    <row r="96" spans="1:13" ht="15" customHeight="1" x14ac:dyDescent="0.3">
      <c r="A96" s="34" t="s">
        <v>256</v>
      </c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18">
        <f>SUM(M94:M95)</f>
        <v>476.72882306849999</v>
      </c>
    </row>
    <row r="97" spans="1:13" ht="15" customHeight="1" x14ac:dyDescent="0.3">
      <c r="A97" s="34" t="s">
        <v>258</v>
      </c>
      <c r="B97" s="34"/>
      <c r="C97" s="34"/>
      <c r="D97" s="19" t="s">
        <v>337</v>
      </c>
      <c r="E97" s="34" t="s">
        <v>259</v>
      </c>
      <c r="F97" s="34"/>
      <c r="G97" s="34"/>
      <c r="H97" s="34"/>
      <c r="I97" s="34"/>
      <c r="J97" s="34"/>
      <c r="K97" s="18">
        <f>KANAFLEX!$H$4</f>
        <v>580.88047174000008</v>
      </c>
      <c r="L97" s="35"/>
      <c r="M97" s="35"/>
    </row>
    <row r="98" spans="1:13" ht="15" customHeight="1" x14ac:dyDescent="0.3">
      <c r="A98" s="30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2"/>
    </row>
    <row r="99" spans="1:13" ht="15" customHeight="1" x14ac:dyDescent="0.3">
      <c r="A99" s="20" t="s">
        <v>249</v>
      </c>
      <c r="B99" s="33" t="s">
        <v>339</v>
      </c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</row>
    <row r="100" spans="1:13" ht="15" customHeight="1" x14ac:dyDescent="0.3">
      <c r="A100" s="34" t="s">
        <v>252</v>
      </c>
      <c r="B100" s="34"/>
      <c r="C100" s="34"/>
      <c r="D100" s="33" t="s">
        <v>311</v>
      </c>
      <c r="E100" s="33"/>
      <c r="F100" s="33"/>
      <c r="G100" s="33"/>
      <c r="H100" s="33"/>
      <c r="I100" s="33"/>
      <c r="J100" s="33"/>
      <c r="K100" s="33"/>
      <c r="L100" s="33"/>
      <c r="M100" s="33"/>
    </row>
    <row r="101" spans="1:13" ht="15" customHeight="1" x14ac:dyDescent="0.3">
      <c r="A101" s="34" t="s">
        <v>253</v>
      </c>
      <c r="B101" s="34"/>
      <c r="C101" s="34"/>
      <c r="D101" s="21" t="s">
        <v>291</v>
      </c>
      <c r="E101" s="34" t="s">
        <v>254</v>
      </c>
      <c r="F101" s="34"/>
      <c r="G101" s="16">
        <f>CABOS_INSTRUM_300V!$F$8</f>
        <v>60.821232736000013</v>
      </c>
      <c r="H101" s="17" t="s">
        <v>255</v>
      </c>
      <c r="I101" s="21">
        <v>1</v>
      </c>
      <c r="J101" s="39" t="s">
        <v>251</v>
      </c>
      <c r="K101" s="39"/>
      <c r="L101" s="39"/>
      <c r="M101" s="16">
        <f>I101*G101</f>
        <v>60.821232736000013</v>
      </c>
    </row>
    <row r="102" spans="1:13" ht="15" customHeight="1" x14ac:dyDescent="0.3">
      <c r="A102" s="34" t="s">
        <v>256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18">
        <f>SUM(M101)</f>
        <v>60.821232736000013</v>
      </c>
    </row>
    <row r="103" spans="1:13" ht="15" customHeight="1" x14ac:dyDescent="0.3">
      <c r="A103" s="34" t="s">
        <v>258</v>
      </c>
      <c r="B103" s="34"/>
      <c r="C103" s="34"/>
      <c r="D103" s="19" t="s">
        <v>296</v>
      </c>
      <c r="E103" s="34" t="s">
        <v>259</v>
      </c>
      <c r="F103" s="34"/>
      <c r="G103" s="34"/>
      <c r="H103" s="34"/>
      <c r="I103" s="34"/>
      <c r="J103" s="34"/>
      <c r="K103" s="18">
        <f>TIGREFLEX!$H$6</f>
        <v>101.78760024000002</v>
      </c>
      <c r="L103" s="35"/>
      <c r="M103" s="35"/>
    </row>
    <row r="104" spans="1:13" ht="15" customHeight="1" x14ac:dyDescent="0.3">
      <c r="A104" s="3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8"/>
    </row>
  </sheetData>
  <mergeCells count="196">
    <mergeCell ref="A104:M104"/>
    <mergeCell ref="A102:L102"/>
    <mergeCell ref="A103:C103"/>
    <mergeCell ref="E103:J103"/>
    <mergeCell ref="L103:M103"/>
    <mergeCell ref="B21:M21"/>
    <mergeCell ref="B28:M28"/>
    <mergeCell ref="B42:M42"/>
    <mergeCell ref="B82:M82"/>
    <mergeCell ref="B99:M99"/>
    <mergeCell ref="A96:L96"/>
    <mergeCell ref="A97:C97"/>
    <mergeCell ref="E97:J97"/>
    <mergeCell ref="L97:M97"/>
    <mergeCell ref="A98:M98"/>
    <mergeCell ref="A100:C100"/>
    <mergeCell ref="D100:M100"/>
    <mergeCell ref="A101:C101"/>
    <mergeCell ref="E101:F101"/>
    <mergeCell ref="J101:L101"/>
    <mergeCell ref="A90:M90"/>
    <mergeCell ref="B91:M91"/>
    <mergeCell ref="B92:M92"/>
    <mergeCell ref="A93:C93"/>
    <mergeCell ref="D93:M93"/>
    <mergeCell ref="A94:C94"/>
    <mergeCell ref="E94:F94"/>
    <mergeCell ref="J94:L94"/>
    <mergeCell ref="A95:C95"/>
    <mergeCell ref="E95:F95"/>
    <mergeCell ref="J95:L95"/>
    <mergeCell ref="A7:C7"/>
    <mergeCell ref="E7:F7"/>
    <mergeCell ref="J7:L7"/>
    <mergeCell ref="A9:L9"/>
    <mergeCell ref="A10:C10"/>
    <mergeCell ref="E10:J10"/>
    <mergeCell ref="L10:M10"/>
    <mergeCell ref="A1:M1"/>
    <mergeCell ref="A2:M2"/>
    <mergeCell ref="A3:M3"/>
    <mergeCell ref="B4:M4"/>
    <mergeCell ref="B5:M5"/>
    <mergeCell ref="A6:C6"/>
    <mergeCell ref="D6:M6"/>
    <mergeCell ref="J16:L16"/>
    <mergeCell ref="A18:L18"/>
    <mergeCell ref="A19:C19"/>
    <mergeCell ref="E19:J19"/>
    <mergeCell ref="L19:M19"/>
    <mergeCell ref="J17:L17"/>
    <mergeCell ref="A11:M11"/>
    <mergeCell ref="A12:M12"/>
    <mergeCell ref="B13:M13"/>
    <mergeCell ref="B14:M14"/>
    <mergeCell ref="A15:C15"/>
    <mergeCell ref="D15:M15"/>
    <mergeCell ref="A20:M20"/>
    <mergeCell ref="A22:C22"/>
    <mergeCell ref="D22:M22"/>
    <mergeCell ref="A23:C23"/>
    <mergeCell ref="E23:F23"/>
    <mergeCell ref="J23:L23"/>
    <mergeCell ref="A43:C43"/>
    <mergeCell ref="A8:C8"/>
    <mergeCell ref="E8:F8"/>
    <mergeCell ref="J8:L8"/>
    <mergeCell ref="A17:C17"/>
    <mergeCell ref="E17:F17"/>
    <mergeCell ref="A41:M41"/>
    <mergeCell ref="A38:C38"/>
    <mergeCell ref="E38:F38"/>
    <mergeCell ref="J38:L38"/>
    <mergeCell ref="A33:M33"/>
    <mergeCell ref="A34:M34"/>
    <mergeCell ref="B35:M35"/>
    <mergeCell ref="B36:M36"/>
    <mergeCell ref="A37:C37"/>
    <mergeCell ref="D37:M37"/>
    <mergeCell ref="A16:C16"/>
    <mergeCell ref="E16:F16"/>
    <mergeCell ref="A27:M27"/>
    <mergeCell ref="A29:C29"/>
    <mergeCell ref="D29:M29"/>
    <mergeCell ref="A30:C30"/>
    <mergeCell ref="E30:F30"/>
    <mergeCell ref="J30:L30"/>
    <mergeCell ref="A24:C24"/>
    <mergeCell ref="E24:F24"/>
    <mergeCell ref="J24:L24"/>
    <mergeCell ref="A25:L25"/>
    <mergeCell ref="A26:C26"/>
    <mergeCell ref="E26:J26"/>
    <mergeCell ref="L26:M26"/>
    <mergeCell ref="D43:M43"/>
    <mergeCell ref="A39:L39"/>
    <mergeCell ref="A40:C40"/>
    <mergeCell ref="E40:J40"/>
    <mergeCell ref="L40:M40"/>
    <mergeCell ref="A31:L31"/>
    <mergeCell ref="A32:C32"/>
    <mergeCell ref="E32:J32"/>
    <mergeCell ref="L32:M32"/>
    <mergeCell ref="A48:M48"/>
    <mergeCell ref="A49:M49"/>
    <mergeCell ref="B50:M50"/>
    <mergeCell ref="B51:M51"/>
    <mergeCell ref="A52:C52"/>
    <mergeCell ref="D52:M52"/>
    <mergeCell ref="A44:C44"/>
    <mergeCell ref="E44:F44"/>
    <mergeCell ref="J44:L44"/>
    <mergeCell ref="A46:L46"/>
    <mergeCell ref="A47:C47"/>
    <mergeCell ref="E47:J47"/>
    <mergeCell ref="L47:M47"/>
    <mergeCell ref="J45:L45"/>
    <mergeCell ref="A45:C45"/>
    <mergeCell ref="E45:F45"/>
    <mergeCell ref="A56:M56"/>
    <mergeCell ref="A57:M57"/>
    <mergeCell ref="B58:M58"/>
    <mergeCell ref="B59:M59"/>
    <mergeCell ref="A60:C60"/>
    <mergeCell ref="D60:M60"/>
    <mergeCell ref="A53:C53"/>
    <mergeCell ref="E53:F53"/>
    <mergeCell ref="J53:L53"/>
    <mergeCell ref="A54:L54"/>
    <mergeCell ref="A55:C55"/>
    <mergeCell ref="E55:J55"/>
    <mergeCell ref="L55:M55"/>
    <mergeCell ref="A64:M64"/>
    <mergeCell ref="A65:M65"/>
    <mergeCell ref="B66:M66"/>
    <mergeCell ref="B67:M67"/>
    <mergeCell ref="A68:C68"/>
    <mergeCell ref="D68:M68"/>
    <mergeCell ref="A61:C61"/>
    <mergeCell ref="E61:F61"/>
    <mergeCell ref="J61:L61"/>
    <mergeCell ref="A62:L62"/>
    <mergeCell ref="A63:C63"/>
    <mergeCell ref="E63:J63"/>
    <mergeCell ref="L63:M63"/>
    <mergeCell ref="A71:C71"/>
    <mergeCell ref="E71:F71"/>
    <mergeCell ref="J71:L71"/>
    <mergeCell ref="A72:C72"/>
    <mergeCell ref="E72:F72"/>
    <mergeCell ref="J72:L72"/>
    <mergeCell ref="A69:C69"/>
    <mergeCell ref="E69:F69"/>
    <mergeCell ref="J69:L69"/>
    <mergeCell ref="A70:C70"/>
    <mergeCell ref="E70:F70"/>
    <mergeCell ref="J70:L70"/>
    <mergeCell ref="A75:C75"/>
    <mergeCell ref="E75:F75"/>
    <mergeCell ref="J75:L75"/>
    <mergeCell ref="A76:C76"/>
    <mergeCell ref="E76:F76"/>
    <mergeCell ref="J76:L76"/>
    <mergeCell ref="A73:C73"/>
    <mergeCell ref="E73:F73"/>
    <mergeCell ref="J73:L73"/>
    <mergeCell ref="A74:C74"/>
    <mergeCell ref="E74:F74"/>
    <mergeCell ref="J74:L74"/>
    <mergeCell ref="A79:L79"/>
    <mergeCell ref="A80:C80"/>
    <mergeCell ref="E80:J80"/>
    <mergeCell ref="L80:M80"/>
    <mergeCell ref="A81:M81"/>
    <mergeCell ref="A83:C83"/>
    <mergeCell ref="D83:M83"/>
    <mergeCell ref="A77:C77"/>
    <mergeCell ref="E77:F77"/>
    <mergeCell ref="J77:L77"/>
    <mergeCell ref="A78:C78"/>
    <mergeCell ref="E78:F78"/>
    <mergeCell ref="J78:L78"/>
    <mergeCell ref="A89:M89"/>
    <mergeCell ref="A86:C86"/>
    <mergeCell ref="E86:F86"/>
    <mergeCell ref="J86:L86"/>
    <mergeCell ref="A87:L87"/>
    <mergeCell ref="A88:C88"/>
    <mergeCell ref="E88:J88"/>
    <mergeCell ref="L88:M88"/>
    <mergeCell ref="A84:C84"/>
    <mergeCell ref="E84:F84"/>
    <mergeCell ref="J84:L84"/>
    <mergeCell ref="A85:C85"/>
    <mergeCell ref="E85:F85"/>
    <mergeCell ref="J85:L85"/>
  </mergeCells>
  <printOptions horizontalCentered="1"/>
  <pageMargins left="0.78740157480314965" right="0.39370078740157483" top="0.39370078740157483" bottom="0.39370078740157483" header="0.31496062992125984" footer="0.31496062992125984"/>
  <pageSetup scale="62" fitToHeight="100" orientation="portrait" r:id="rId1"/>
  <rowBreaks count="1" manualBreakCount="1">
    <brk id="6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2</vt:i4>
      </vt:variant>
    </vt:vector>
  </HeadingPairs>
  <TitlesOfParts>
    <vt:vector size="15" baseType="lpstr">
      <vt:lpstr>ELETRODUTOS_AÇO_CARBONO</vt:lpstr>
      <vt:lpstr>ELETRODUTOS_PVC</vt:lpstr>
      <vt:lpstr>KANAFLEX</vt:lpstr>
      <vt:lpstr>TIGREFLEX</vt:lpstr>
      <vt:lpstr>ELETROCALHAS</vt:lpstr>
      <vt:lpstr>PERFILADO</vt:lpstr>
      <vt:lpstr>LEITOS</vt:lpstr>
      <vt:lpstr>CABOS_POTÊNCIA_1KV</vt:lpstr>
      <vt:lpstr>CABOS_COMANDO_500V</vt:lpstr>
      <vt:lpstr>CABOS_INSTRUM_300V</vt:lpstr>
      <vt:lpstr>CABOS_MÉDIA_15KV</vt:lpstr>
      <vt:lpstr>ILUM_CASA_PAINÉIS</vt:lpstr>
      <vt:lpstr>DISTRIBUIÇÃO</vt:lpstr>
      <vt:lpstr>DISTRIBUIÇÃO!Area_de_impressao</vt:lpstr>
      <vt:lpstr>ILUM_CASA_PAINÉIS!Area_de_impressao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Zanarotti</dc:creator>
  <cp:lastModifiedBy>Fábio Zanarotti</cp:lastModifiedBy>
  <cp:lastPrinted>2025-03-27T13:37:57Z</cp:lastPrinted>
  <dcterms:created xsi:type="dcterms:W3CDTF">2019-06-23T14:00:03Z</dcterms:created>
  <dcterms:modified xsi:type="dcterms:W3CDTF">2025-11-17T22:38:00Z</dcterms:modified>
</cp:coreProperties>
</file>