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dro" sheetId="1" state="visible" r:id="rId3"/>
    <sheet name="Composições" sheetId="2" state="visible" r:id="rId4"/>
  </sheets>
  <definedNames>
    <definedName function="false" hidden="false" localSheetId="1" name="_xlnm.Print_Titles" vbProcedure="false">Composições!$5:$5</definedName>
    <definedName function="false" hidden="false" localSheetId="0" name="_xlnm.Print_Titles" vbProcedure="false">Quadro!$8:$8</definedName>
    <definedName function="false" hidden="false" localSheetId="1" name="Excel_BuiltIn_Print_Titles" vbProcedure="false">Composições!$1:$1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<sst xmlns="http://schemas.openxmlformats.org/spreadsheetml/2006/main" count="340" uniqueCount="181">
  <si>
    <t xml:space="preserve">QUADRO DE MEDIÇÕES -ITENS EXECUTADOS POR MEDIÇÕES</t>
  </si>
  <si>
    <t xml:space="preserve">BDI Serviço</t>
  </si>
  <si>
    <t xml:space="preserve">BDI Material</t>
  </si>
  <si>
    <t xml:space="preserve">MANUTENÇÃO E CONSERTO DE REDES, RAMAIS, BOCAS DE LOBO E POÇOS DE VISITA DO SISTEMA DE DRENAGEM DE ÁGUAS PLUVIAIS EM SERTÃOZINHO E CRUZ DAS POSSES</t>
  </si>
  <si>
    <t xml:space="preserve">ITEM</t>
  </si>
  <si>
    <t xml:space="preserve">DISCRIMINAÇÃO</t>
  </si>
  <si>
    <t xml:space="preserve">UND.</t>
  </si>
  <si>
    <t xml:space="preserve">FONTE</t>
  </si>
  <si>
    <t xml:space="preserve">CÓDIGO</t>
  </si>
  <si>
    <t xml:space="preserve">QTADE</t>
  </si>
  <si>
    <t xml:space="preserve">PREÇO S/ BDI</t>
  </si>
  <si>
    <t xml:space="preserve">PREÇO C/ BDI</t>
  </si>
  <si>
    <t xml:space="preserve">PREÇO TOTAL</t>
  </si>
  <si>
    <t xml:space="preserve">1.0.0</t>
  </si>
  <si>
    <t xml:space="preserve">LIMPEZA MANUAL E SUBSTITUIÇÃO DE PEÇAS (INCLUSO DESLOCAMENTO)</t>
  </si>
  <si>
    <t xml:space="preserve">1.1.1</t>
  </si>
  <si>
    <t xml:space="preserve">LIMPEZA MANUAL EM BOCA DE LOBO</t>
  </si>
  <si>
    <t xml:space="preserve">COMPOSIÇÃO</t>
  </si>
  <si>
    <t xml:space="preserve">--</t>
  </si>
  <si>
    <t xml:space="preserve">1.1.2</t>
  </si>
  <si>
    <t xml:space="preserve">LIMPEZA  MANUAL EM POÇOS DE VISITA</t>
  </si>
  <si>
    <t xml:space="preserve">1.1.3</t>
  </si>
  <si>
    <t xml:space="preserve">LIMPEZA MANUAL DE RAMAL PLUVIAL, DIÂMETRO DE 400 A 600MM, C/ REMOÇÃO DE MATERIAL INSERVÍVEL</t>
  </si>
  <si>
    <t xml:space="preserve">1.1.4</t>
  </si>
  <si>
    <t xml:space="preserve">TAMPA DE CONCRETO ARMADO 1,20M X 0,80M, MAIS MÃO DE OBRA DE ASSENTAMENTO</t>
  </si>
  <si>
    <t xml:space="preserve">1.1.5</t>
  </si>
  <si>
    <t xml:space="preserve">CAVALETE DE CONCRETO PARA BOCA DE LOBO 1,20M, MAIS MÃO DE OBRA ASSENTAMENTO</t>
  </si>
  <si>
    <t xml:space="preserve">1.1.6</t>
  </si>
  <si>
    <t xml:space="preserve">GRELHA METÁLICA BITOLA MÍNIMA DE 1”</t>
  </si>
  <si>
    <t xml:space="preserve">1.1.7</t>
  </si>
  <si>
    <t xml:space="preserve">FORNECIMENTO E ASSENTAMENTO DE “GRADE” METÁLICA BITOLA 5/16” 1200 MM X 200 MM</t>
  </si>
  <si>
    <t xml:space="preserve">2.0</t>
  </si>
  <si>
    <t xml:space="preserve">CONSTRUÇÃO E REPAROS</t>
  </si>
  <si>
    <t xml:space="preserve">2.1.0</t>
  </si>
  <si>
    <t xml:space="preserve">MOBILIZAÇÃO DE EQUIPAMENTOS</t>
  </si>
  <si>
    <t xml:space="preserve">2.1.1</t>
  </si>
  <si>
    <t xml:space="preserve">CAMINHÃO BASCULANTE 6M³</t>
  </si>
  <si>
    <t xml:space="preserve">H</t>
  </si>
  <si>
    <t xml:space="preserve">SINAPI</t>
  </si>
  <si>
    <t xml:space="preserve">2.1.2</t>
  </si>
  <si>
    <t xml:space="preserve"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</si>
  <si>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2.1.3</t>
  </si>
  <si>
    <t xml:space="preserve">ESCAVADEIRA HIDRÁULICA SOBRE ESTEIRAS, CAÇAMBA 0,80 M3, PESO OPERACIONAL 17 T, POTENCIA BRUTA 111 HP - CHP DIURNO. AF_06/2014</t>
  </si>
  <si>
    <t xml:space="preserve">2.2.0</t>
  </si>
  <si>
    <t xml:space="preserve">MOVIMENTAÇÃO DE TERRA</t>
  </si>
  <si>
    <t xml:space="preserve">2.2.1</t>
  </si>
  <si>
    <t xml:space="preserve">LOCAÇÃO DE REDE DE DRENAGEM. AF_03/2024</t>
  </si>
  <si>
    <t xml:space="preserve">M</t>
  </si>
  <si>
    <t xml:space="preserve">2.2.2</t>
  </si>
  <si>
    <t xml:space="preserve">ESCAVAÇÃO MECANIZADA DE VALA COM PROF. MAIOR QUE 1,5 M ATÉ 3,0 M (MÉDIA MONTANTE E JUSANTE/UMA
COMPOSIÇÃO POR TRECHO), ESCAVADEIRA (0,8 M3), LARGURA ATÉ 1,5 M, EM SOLO DE 1A CATEGORIA, EM
LOCAIS COM ALTO NÍVEL DE INTERFERÊNCIA. AF_09/2024</t>
  </si>
  <si>
    <t xml:space="preserve">M³</t>
  </si>
  <si>
    <t xml:space="preserve">2.2.3</t>
  </si>
  <si>
    <t xml:space="preserve">REATERRO MECANIZADO DE VALA COM ESCAVADEIRA HIDRÁULICA (CAPACIDADE DA CAÇAMBA: 0,8
M³/POTÊNCIA: 111 HP), LARGURA ATÉ 1,5 M, PROFUNDIDADE DE 1,5 A 3,0 M, COM SOLO (SEM SUBSTITUIÇÃO) DE
1ª CATEGORIA, COM COMPACTADOR DE SOLOS DE PERCUSSÃO. AF_08/2023</t>
  </si>
  <si>
    <t xml:space="preserve">2.2.4</t>
  </si>
  <si>
    <t xml:space="preserve">CARGA, MANOBRA E DESCARGA DE SOLOS E MATERIAIS GRANULARES EM CAMINHÃO BASCULANTE 6 M³ - CARGA
COM PÁ CARREGADEIRA (CAÇAMBA DE 1,7 A 2,8 M³ / 128 HP) E DESCARGA LIVRE (UNIDADE: M3). AF_07/2020</t>
  </si>
  <si>
    <t xml:space="preserve">2.2.5</t>
  </si>
  <si>
    <t xml:space="preserve">TRANSPORTE COM CAMINHÃO BASCULANTE DE 6 M³, EM VIA URBANA PAVIMENTADA, DMT ATÉ 30 KM (UNIDADE:
M3XKM). AF_07/2020</t>
  </si>
  <si>
    <t xml:space="preserve">M³XKM</t>
  </si>
  <si>
    <t xml:space="preserve">2.2.6</t>
  </si>
  <si>
    <t xml:space="preserve">DEPOSIÇÃO DE ENTULHO P/ RCC CADASTRADO NA CIDADE (CONSIDERANDO PESO ESPECÍFICO ENTULHO  1,5 TON/M³ </t>
  </si>
  <si>
    <t xml:space="preserve">TON</t>
  </si>
  <si>
    <t xml:space="preserve">CONTRATO </t>
  </si>
  <si>
    <t xml:space="preserve">SAEMAS-RCC</t>
  </si>
  <si>
    <t xml:space="preserve">2.2.7</t>
  </si>
  <si>
    <t xml:space="preserve">ESCORAMENTO DE VALA, TIPO DESCONTÍNUO, COM PROFUNDIDADE DE 1,5 A 3,0 M, LARGURA MAIOR OU IGUAL
A 1,5 M E MENOR QUE 2,5 M. AF_08/2020</t>
  </si>
  <si>
    <t xml:space="preserve">M²</t>
  </si>
  <si>
    <t xml:space="preserve">2.2.8</t>
  </si>
  <si>
    <t xml:space="preserve">TERRA</t>
  </si>
  <si>
    <t xml:space="preserve">2.3.0</t>
  </si>
  <si>
    <t xml:space="preserve">2.3.1</t>
  </si>
  <si>
    <t xml:space="preserve">CAIXA PARA BOCA DE LOBO SIMPLES RETANGULAR, EM ALVENARIA COM BLOCOS DE CONCRETO, DIMENSÕES
INTERNAS: 0,6X1X1,2 M. AF_12/2020</t>
  </si>
  <si>
    <t xml:space="preserve">pç</t>
  </si>
  <si>
    <t xml:space="preserve">2.3.2</t>
  </si>
  <si>
    <t xml:space="preserve">CAIXA COM GRELHA SIMPLES RETANGULAR, EM ALVENARIA COM BLOCOS DE CONCRETO, DIMENSÕES INTERNAS:
0,5X1X1 M. AF_12/2020</t>
  </si>
  <si>
    <t xml:space="preserve">2.3.3</t>
  </si>
  <si>
    <t xml:space="preserve">BASE PARA POÇO DE VISITA CIRCULAR PARA DRENAGEM, EM CONCRETO PRÉ-MOLDADO, DIÂMETRO INTERNO =
1,50 M, PROFUNDIDADE = 1,35 M, EXCLUINDO TAMPÃO. AF_12/2020</t>
  </si>
  <si>
    <t xml:space="preserve">2.3.4</t>
  </si>
  <si>
    <t xml:space="preserve">ACRÉSCIMO PARA POÇO DE VISITA CIRCULAR PARA DRENAGEM, EM CONCRETO PRÉ-MOLDADO, DIÂMETRO
INTERNO = 1,5 M. AF_12/2020</t>
  </si>
  <si>
    <t xml:space="preserve">m</t>
  </si>
  <si>
    <t xml:space="preserve">2.3.5</t>
  </si>
  <si>
    <t xml:space="preserve">TAMPAO FOFO ARTICULADO, COM BASE / REQUADRO, CLASSE D400 CARGA MAX
40 T, REDONDO, TAMPA 600 MM (COM INSCRICAO EM RELEVO DO TIPO DE REDE)</t>
  </si>
  <si>
    <t xml:space="preserve">2.4.0</t>
  </si>
  <si>
    <t xml:space="preserve">FORNECIMENTO E ASSENTAMENTO DE TUBOS DE CONCRETO</t>
  </si>
  <si>
    <t xml:space="preserve">ASSENTAMENTO DE TUBOS</t>
  </si>
  <si>
    <t xml:space="preserve">2.4.1</t>
  </si>
  <si>
    <t xml:space="preserve">TUBO DE CONCRETO (SIMPLES) PARA REDES COLETORAS DE ÁGUAS PLUVIAIS, DIÂMETRO DE 400 MM, JUNTA
RÍGIDA, INSTALADO EM LOCAL COM ALTO NÍVEL DE INTERFERÊNCIAS - FORNECIMENTO E ASSENTAMENTO.
AF_03/2024</t>
  </si>
  <si>
    <t xml:space="preserve">2.4.2</t>
  </si>
  <si>
    <t xml:space="preserve">TUBO DE CONCRETO PARA REDES COLETORAS DE ÁGUAS PLUVIAIS, DIÂMETRO DE 600 MM, JUNTA RÍGIDA,
INSTALADO EM LOCAL COM ALTO NÍVEL DE INTERFERÊNCIAS - FORNECIMENTO E ASSENTAMENTO. AF_03/2024</t>
  </si>
  <si>
    <t xml:space="preserve">2.4.3</t>
  </si>
  <si>
    <t xml:space="preserve">TUBO DE CONCRETO PARA REDES COLETORAS DE ESGOTO SANITÁRIO, DIÂMETRO DE 800 MM, JUNTA ELÁSTICA,
INSTALADO EM LOCAL COM ALTO NÍVEL DE INTERFERÊNCIAS - FORNECIMENTO E ASSENTAMENTO. AF_03/2024</t>
  </si>
  <si>
    <t xml:space="preserve">2.4.4</t>
  </si>
  <si>
    <t xml:space="preserve">TUBO DE CONCRETO PARA REDES COLETORAS DE ÁGUAS PLUVIAIS, DIÂMETRO DE 1000 MM, JUNTA RÍGIDA,
INSTALADO EM LOCAL COM ALTO NÍVEL DE INTERFERÊNCIAS - FORNECIMENTO E ASSENTAMENTO. AF_03/2024</t>
  </si>
  <si>
    <t xml:space="preserve">2.4.5</t>
  </si>
  <si>
    <t xml:space="preserve">TUBO DE CONCRETO PARA REDES COLETORAS DE ÁGUAS PLUVIAIS, DIÂMETRO DE 1200 MM, JUNTA RÍGIDA, INSTALADO EM LOCAL COM ALTO NÍVEL DE INTERFERÊNCIAS - FORNECIMENTO E ASSENTAMENTO. AF_03/2024</t>
  </si>
  <si>
    <t xml:space="preserve">3.0.0</t>
  </si>
  <si>
    <t xml:space="preserve">REPOSIÇÕES:</t>
  </si>
  <si>
    <t xml:space="preserve">3.1.1</t>
  </si>
  <si>
    <t xml:space="preserve">ASSENTAMENTO DE GUIA (MEIO-FIO) EM TRECHO RETO, CONFECCIONADA EM CONCRETO PRÉ-FABRICADO,
DIMENSÕES 100X15X13X30 CM (COMPRIMENTO X BASE INFERIOR X BASE SUPERIOR X ALTURA). AF_01/2024</t>
  </si>
  <si>
    <t xml:space="preserve">3.1.2</t>
  </si>
  <si>
    <t xml:space="preserve">EXECUÇÃO DE SARJETA DE CONCRETO USINADO, MOLDADA IN LOCO EM TRECHO RETO, 30 CM BASE X 15 CM
ALTURA. AF_01/2024</t>
  </si>
  <si>
    <t xml:space="preserve">3.1.3</t>
  </si>
  <si>
    <t xml:space="preserve">EXECUÇÃO DE PASSEIO (CALÇADA) OU PISO DE CONCRETO COM CONCRETO MOLDADO IN LOCO, FEITO EM
OBRA, ACABAMENTO CONVENCIONAL, ESPESSURA 6 CM, ARMADO. AF_08/2022</t>
  </si>
  <si>
    <t xml:space="preserve">m²</t>
  </si>
  <si>
    <t xml:space="preserve">VALOR TOTAL CONTRATADO</t>
  </si>
  <si>
    <t xml:space="preserve">         </t>
  </si>
  <si>
    <t xml:space="preserve">BDI</t>
  </si>
  <si>
    <t xml:space="preserve">SINAPI Fevereiro 2025</t>
  </si>
  <si>
    <t xml:space="preserve">COMPOSIÇÕES UNITÁRIAS</t>
  </si>
  <si>
    <t xml:space="preserve">Item</t>
  </si>
  <si>
    <t xml:space="preserve">Fonte</t>
  </si>
  <si>
    <t xml:space="preserve">Código</t>
  </si>
  <si>
    <t xml:space="preserve">Descrição</t>
  </si>
  <si>
    <t xml:space="preserve">Und.</t>
  </si>
  <si>
    <t xml:space="preserve">Coeficiente</t>
  </si>
  <si>
    <t xml:space="preserve">Pr.Unitário</t>
  </si>
  <si>
    <t xml:space="preserve">Preço Item</t>
  </si>
  <si>
    <t xml:space="preserve">1.1.0</t>
  </si>
  <si>
    <t xml:space="preserve">Limpeza manual em boca de lobo</t>
  </si>
  <si>
    <t xml:space="preserve">servente com encargos complementares</t>
  </si>
  <si>
    <t xml:space="preserve">h</t>
  </si>
  <si>
    <t xml:space="preserve">Pedreiro com encargos complementares</t>
  </si>
  <si>
    <t xml:space="preserve">caminhão carroceria fixa, madeira, toco-deslocamento</t>
  </si>
  <si>
    <t xml:space="preserve">CHP</t>
  </si>
  <si>
    <t xml:space="preserve">CAMINHÃO TOCO, PESO BRUTO TOTAL 16.000 KG, CARGA ÚTIL MÁXIMA DE 10.685 KG, DISTÂNCIA ENTRE EIXOS 4,80 M, POTÊNCIA 189 CV EXCLUSIVE CARROCERIA - CHI DIURNO. AF_06/2014</t>
  </si>
  <si>
    <t xml:space="preserve">CHI</t>
  </si>
  <si>
    <t xml:space="preserve">ARGAMASSA TRAÇO 1:4 (EM VOLUME DE CIMENTO E AREIA MÉDIA ÚMIDA), PREPARO MANUAL. AF_08/2019</t>
  </si>
  <si>
    <t xml:space="preserve">m³</t>
  </si>
  <si>
    <t xml:space="preserve">1.2.0</t>
  </si>
  <si>
    <t xml:space="preserve">Limpeza manual de Poço de Visita</t>
  </si>
  <si>
    <t xml:space="preserve">und.</t>
  </si>
  <si>
    <t xml:space="preserve">1.2.1</t>
  </si>
  <si>
    <t xml:space="preserve">1.2.2</t>
  </si>
  <si>
    <t xml:space="preserve">1.2.3</t>
  </si>
  <si>
    <t xml:space="preserve">1.2.4</t>
  </si>
  <si>
    <t xml:space="preserve">1.3.0</t>
  </si>
  <si>
    <t xml:space="preserve">Limpeza manual de ramal pluvial, diâmetro de 400 a 600mm, c/ remoção de material inservível</t>
  </si>
  <si>
    <t xml:space="preserve">und</t>
  </si>
  <si>
    <t xml:space="preserve">1.3.1</t>
  </si>
  <si>
    <t xml:space="preserve">1.3.2</t>
  </si>
  <si>
    <t xml:space="preserve">1.3.3</t>
  </si>
  <si>
    <t xml:space="preserve">1.3.4</t>
  </si>
  <si>
    <t xml:space="preserve">1.3.5</t>
  </si>
  <si>
    <t xml:space="preserve">1.4.0</t>
  </si>
  <si>
    <t xml:space="preserve">Tampa de concreto armado 1,20x0,8 m mais mão de obra de assentamento</t>
  </si>
  <si>
    <t xml:space="preserve">unid.</t>
  </si>
  <si>
    <t xml:space="preserve">1.4.1</t>
  </si>
  <si>
    <t xml:space="preserve">1.4.2</t>
  </si>
  <si>
    <t xml:space="preserve">1.4.3</t>
  </si>
  <si>
    <t xml:space="preserve">1.4.4</t>
  </si>
  <si>
    <t xml:space="preserve">1.4.5</t>
  </si>
  <si>
    <t xml:space="preserve">Tampa de concreto armado 1,20x0,8x0,07 (0,0672m³)</t>
  </si>
  <si>
    <t xml:space="preserve">1.4.6</t>
  </si>
  <si>
    <t xml:space="preserve">1.5.0</t>
  </si>
  <si>
    <t xml:space="preserve">Cavalete de concreto para boca de lobo 1,20m, mais mão de obra assentamento</t>
  </si>
  <si>
    <t xml:space="preserve">1.5.1</t>
  </si>
  <si>
    <t xml:space="preserve">1.5.2</t>
  </si>
  <si>
    <t xml:space="preserve">1.5.3</t>
  </si>
  <si>
    <t xml:space="preserve">1.5.4</t>
  </si>
  <si>
    <t xml:space="preserve">1.5.5</t>
  </si>
  <si>
    <t xml:space="preserve">Cavalete de concreto</t>
  </si>
  <si>
    <t xml:space="preserve">1.5.6</t>
  </si>
  <si>
    <t xml:space="preserve">Argamassa traço 1:4 (cimento e areia média) preparo manual</t>
  </si>
  <si>
    <t xml:space="preserve">1.6.0</t>
  </si>
  <si>
    <t xml:space="preserve">Fornecimento e assentamento de grelha metálica bitola mínima de 1.</t>
  </si>
  <si>
    <t xml:space="preserve">1.6.1</t>
  </si>
  <si>
    <t xml:space="preserve">1.6.2</t>
  </si>
  <si>
    <t xml:space="preserve">1.6.3</t>
  </si>
  <si>
    <t xml:space="preserve">1.6.4</t>
  </si>
  <si>
    <t xml:space="preserve">1.6.5</t>
  </si>
  <si>
    <t xml:space="preserve">grelha de fofo para captação de água pluvial</t>
  </si>
  <si>
    <t xml:space="preserve">pc</t>
  </si>
  <si>
    <t xml:space="preserve">1.7.0</t>
  </si>
  <si>
    <t xml:space="preserve">Fornecimento e assentamento de “grade” metálica bitola 5/16” 1200 mm x 200 mm</t>
  </si>
  <si>
    <t xml:space="preserve">1.7.1</t>
  </si>
  <si>
    <t xml:space="preserve">1.7.2</t>
  </si>
  <si>
    <t xml:space="preserve">1.7.3</t>
  </si>
  <si>
    <t xml:space="preserve">1.7.4</t>
  </si>
  <si>
    <t xml:space="preserve">1.7.5</t>
  </si>
  <si>
    <t xml:space="preserve">Armação de pilar ou viga de uma estrutura convencional de concreto armado em um edifício de múltiplos pavimentos utilizando aço ca-50 de 8,0 mm - montagem. af_12/2015</t>
  </si>
  <si>
    <t xml:space="preserve">kg</t>
  </si>
  <si>
    <t xml:space="preserve">1.7.6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</si>
</sst>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0.00%"/>
    <numFmt numFmtId="166" formatCode="#,##0.00"/>
    <numFmt numFmtId="167" formatCode="#,##0.00;&quot;- &quot;#,##0.00;\-"/>
    <numFmt numFmtId="168" formatCode="[$R$-416]\ #,##0.00;[RED]\-[$R$-416]\ #,##0.00"/>
    <numFmt numFmtId="169" formatCode="00"/>
    <numFmt numFmtId="170" formatCode="0"/>
    <numFmt numFmtId="171" formatCode="0.0000"/>
    <numFmt numFmtId="172" formatCode="0.00000"/>
    <numFmt numFmtId="173" formatCode="0.00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i val="true"/>
      <sz val="10"/>
      <name val="Arial"/>
      <family val="2"/>
      <charset val="1"/>
    </font>
    <font>
      <b val="true"/>
      <i val="true"/>
      <sz val="10"/>
      <color rgb="FFFFFFFF"/>
      <name val="Arial"/>
      <family val="2"/>
      <charset val="1"/>
    </font>
    <font>
      <sz val="10"/>
      <color rgb="FF005BAB"/>
      <name val="Arial"/>
      <family val="2"/>
      <charset val="1"/>
    </font>
    <font>
      <b val="true"/>
      <sz val="10"/>
      <name val="Times New Roman"/>
      <family val="1"/>
      <charset val="1"/>
    </font>
    <font>
      <b val="true"/>
      <sz val="12"/>
      <name val="Times New Roman"/>
      <family val="1"/>
      <charset val="1"/>
    </font>
    <font>
      <i val="true"/>
      <sz val="10"/>
      <name val="Arial"/>
      <family val="2"/>
      <charset val="1"/>
    </font>
    <font>
      <sz val="1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CCCCCC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C0C0C0"/>
      </patternFill>
    </fill>
    <fill>
      <patternFill patternType="solid">
        <fgColor rgb="FFC0C0C0"/>
        <bgColor rgb="FFCCCC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left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3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3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justify" vertical="top" textRotation="0" wrapText="false" indent="0" shrinkToFit="false"/>
      <protection locked="true" hidden="false"/>
    </xf>
    <xf numFmtId="164" fontId="0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0" fillId="3" borderId="2" xfId="0" applyFont="fals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0" borderId="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3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ampo da tabela dinâmica" xfId="20"/>
    <cellStyle name="Canto da tabela dinâmica" xfId="21"/>
    <cellStyle name="Categoria da tabela dinâmica" xfId="22"/>
    <cellStyle name="Normal 2" xfId="23"/>
    <cellStyle name="Resultado da tabela dinâmica" xfId="24"/>
    <cellStyle name="Título da tabela dinâmica" xfId="25"/>
    <cellStyle name="Valor da tabela dinâmica" xfId="26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BAB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1387440</xdr:colOff>
      <xdr:row>0</xdr:row>
      <xdr:rowOff>0</xdr:rowOff>
    </xdr:from>
    <xdr:to>
      <xdr:col>6</xdr:col>
      <xdr:colOff>100800</xdr:colOff>
      <xdr:row>0</xdr:row>
      <xdr:rowOff>875880</xdr:rowOff>
    </xdr:to>
    <xdr:pic>
      <xdr:nvPicPr>
        <xdr:cNvPr id="0" name="Figuras 1" descr=""/>
        <xdr:cNvPicPr/>
      </xdr:nvPicPr>
      <xdr:blipFill>
        <a:blip r:embed="rId1"/>
        <a:stretch/>
      </xdr:blipFill>
      <xdr:spPr>
        <a:xfrm>
          <a:off x="1840680" y="0"/>
          <a:ext cx="6099840" cy="8758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638640</xdr:colOff>
      <xdr:row>0</xdr:row>
      <xdr:rowOff>34560</xdr:rowOff>
    </xdr:from>
    <xdr:to>
      <xdr:col>5</xdr:col>
      <xdr:colOff>680040</xdr:colOff>
      <xdr:row>0</xdr:row>
      <xdr:rowOff>927360</xdr:rowOff>
    </xdr:to>
    <xdr:pic>
      <xdr:nvPicPr>
        <xdr:cNvPr id="1" name="Figuras 1_0" descr=""/>
        <xdr:cNvPicPr/>
      </xdr:nvPicPr>
      <xdr:blipFill>
        <a:blip r:embed="rId1"/>
        <a:stretch/>
      </xdr:blipFill>
      <xdr:spPr>
        <a:xfrm>
          <a:off x="638640" y="34560"/>
          <a:ext cx="6093720" cy="892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46" colorId="64" zoomScale="95" zoomScaleNormal="95" zoomScalePageLayoutView="100" workbookViewId="0">
      <selection pane="topLeft" activeCell="E29" activeCellId="0" sqref="E29"/>
    </sheetView>
  </sheetViews>
  <sheetFormatPr defaultColWidth="12.42578125" defaultRowHeight="12.75" customHeight="true" zeroHeight="false" outlineLevelRow="0" outlineLevelCol="0"/>
  <cols>
    <col collapsed="false" customWidth="true" hidden="false" outlineLevel="0" max="1" min="1" style="1" width="6.43"/>
    <col collapsed="false" customWidth="true" hidden="false" outlineLevel="0" max="2" min="2" style="2" width="59.14"/>
    <col collapsed="false" customWidth="true" hidden="false" outlineLevel="0" max="3" min="3" style="3" width="7.16"/>
    <col collapsed="false" customWidth="true" hidden="false" outlineLevel="0" max="4" min="4" style="3" width="14.29"/>
    <col collapsed="false" customWidth="true" hidden="false" outlineLevel="0" max="5" min="5" style="3" width="14.34"/>
    <col collapsed="false" customWidth="true" hidden="false" outlineLevel="0" max="6" min="6" style="1" width="9.86"/>
    <col collapsed="false" customWidth="true" hidden="false" outlineLevel="0" max="7" min="7" style="1" width="16"/>
    <col collapsed="false" customWidth="true" hidden="false" outlineLevel="0" max="8" min="8" style="1" width="18.29"/>
    <col collapsed="false" customWidth="true" hidden="false" outlineLevel="0" max="9" min="9" style="1" width="18.42"/>
    <col collapsed="false" customWidth="true" hidden="false" outlineLevel="0" max="1022" min="1021" style="4" width="11.57"/>
    <col collapsed="false" customWidth="true" hidden="false" outlineLevel="0" max="16384" min="16383" style="4" width="11.57"/>
  </cols>
  <sheetData>
    <row r="1" customFormat="false" ht="69.75" hidden="false" customHeight="true" outlineLevel="0" collapsed="false">
      <c r="A1" s="5"/>
      <c r="B1" s="5"/>
      <c r="C1" s="5"/>
      <c r="D1" s="5"/>
      <c r="E1" s="5"/>
      <c r="F1" s="5"/>
      <c r="G1" s="5"/>
      <c r="H1" s="6"/>
      <c r="I1" s="6"/>
    </row>
    <row r="2" customFormat="false" ht="15" hidden="false" customHeight="false" outlineLevel="0" collapsed="false">
      <c r="A2" s="7" t="s">
        <v>0</v>
      </c>
      <c r="B2" s="7"/>
      <c r="C2" s="7"/>
      <c r="D2" s="7"/>
      <c r="E2" s="7"/>
      <c r="F2" s="7"/>
      <c r="G2" s="7"/>
      <c r="H2" s="6" t="s">
        <v>1</v>
      </c>
      <c r="I2" s="8" t="n">
        <v>0.287</v>
      </c>
    </row>
    <row r="3" customFormat="false" ht="12.75" hidden="false" customHeight="false" outlineLevel="0" collapsed="false">
      <c r="A3" s="6"/>
      <c r="B3" s="9"/>
      <c r="C3" s="6"/>
      <c r="D3" s="6"/>
      <c r="E3" s="6"/>
      <c r="F3" s="9"/>
      <c r="G3" s="9"/>
      <c r="H3" s="9" t="s">
        <v>2</v>
      </c>
      <c r="I3" s="10" t="n">
        <v>0.168</v>
      </c>
    </row>
    <row r="4" customFormat="false" ht="23.25" hidden="false" customHeight="true" outlineLevel="0" collapsed="false">
      <c r="A4" s="11" t="s">
        <v>3</v>
      </c>
      <c r="B4" s="11"/>
      <c r="C4" s="11"/>
      <c r="D4" s="11"/>
      <c r="E4" s="11"/>
      <c r="F4" s="11"/>
      <c r="G4" s="11"/>
      <c r="H4" s="12"/>
      <c r="I4" s="13"/>
    </row>
    <row r="5" customFormat="false" ht="12.75" hidden="false" customHeight="false" outlineLevel="0" collapsed="false">
      <c r="C5" s="14"/>
      <c r="D5" s="14"/>
      <c r="E5" s="14"/>
    </row>
    <row r="6" customFormat="false" ht="12.75" hidden="false" customHeight="false" outlineLevel="0" collapsed="false">
      <c r="A6" s="15"/>
      <c r="B6" s="16"/>
      <c r="C6" s="15"/>
      <c r="D6" s="15"/>
      <c r="E6" s="15"/>
      <c r="F6" s="16"/>
      <c r="G6" s="16"/>
      <c r="H6" s="16"/>
      <c r="I6" s="16"/>
    </row>
    <row r="7" customFormat="false" ht="12.75" hidden="false" customHeight="false" outlineLevel="0" collapsed="false">
      <c r="A7" s="15"/>
      <c r="B7" s="16"/>
      <c r="C7" s="15"/>
      <c r="D7" s="15"/>
      <c r="E7" s="15"/>
      <c r="F7" s="16"/>
      <c r="G7" s="16"/>
      <c r="H7" s="16"/>
      <c r="I7" s="16"/>
    </row>
    <row r="8" customFormat="false" ht="12.75" hidden="false" customHeight="false" outlineLevel="0" collapsed="false">
      <c r="A8" s="17" t="s">
        <v>4</v>
      </c>
      <c r="B8" s="17" t="s">
        <v>5</v>
      </c>
      <c r="C8" s="18" t="s">
        <v>6</v>
      </c>
      <c r="D8" s="18" t="s">
        <v>7</v>
      </c>
      <c r="E8" s="18" t="s">
        <v>8</v>
      </c>
      <c r="F8" s="17" t="s">
        <v>9</v>
      </c>
      <c r="G8" s="17" t="s">
        <v>10</v>
      </c>
      <c r="H8" s="17" t="s">
        <v>11</v>
      </c>
      <c r="I8" s="17" t="s">
        <v>12</v>
      </c>
    </row>
    <row r="9" customFormat="false" ht="23.85" hidden="false" customHeight="false" outlineLevel="0" collapsed="false">
      <c r="A9" s="19" t="s">
        <v>13</v>
      </c>
      <c r="B9" s="20" t="s">
        <v>14</v>
      </c>
      <c r="C9" s="21"/>
      <c r="D9" s="21"/>
      <c r="E9" s="21"/>
      <c r="F9" s="22"/>
      <c r="G9" s="22"/>
      <c r="H9" s="22"/>
      <c r="I9" s="22"/>
    </row>
    <row r="10" customFormat="false" ht="12.75" hidden="false" customHeight="false" outlineLevel="0" collapsed="false">
      <c r="A10" s="23" t="s">
        <v>15</v>
      </c>
      <c r="B10" s="24" t="s">
        <v>16</v>
      </c>
      <c r="C10" s="23" t="s">
        <v>6</v>
      </c>
      <c r="D10" s="23" t="s">
        <v>17</v>
      </c>
      <c r="E10" s="23" t="s">
        <v>18</v>
      </c>
      <c r="F10" s="25" t="n">
        <v>1750</v>
      </c>
      <c r="G10" s="25" t="n">
        <f aca="false">Composições!H6</f>
        <v>198.02436</v>
      </c>
      <c r="H10" s="25" t="n">
        <f aca="false">G10*(1+$I$2)</f>
        <v>254.85735132</v>
      </c>
      <c r="I10" s="25" t="n">
        <f aca="false">H10*F10</f>
        <v>446000.36481</v>
      </c>
    </row>
    <row r="11" customFormat="false" ht="12.75" hidden="false" customHeight="false" outlineLevel="0" collapsed="false">
      <c r="A11" s="23" t="s">
        <v>19</v>
      </c>
      <c r="B11" s="24" t="s">
        <v>20</v>
      </c>
      <c r="C11" s="23" t="s">
        <v>6</v>
      </c>
      <c r="D11" s="23" t="s">
        <v>17</v>
      </c>
      <c r="E11" s="23" t="s">
        <v>18</v>
      </c>
      <c r="F11" s="25" t="n">
        <v>200</v>
      </c>
      <c r="G11" s="25" t="n">
        <f aca="false">Composições!H14</f>
        <v>178.44</v>
      </c>
      <c r="H11" s="25" t="n">
        <f aca="false">G11*(1+$I$2)</f>
        <v>229.65228</v>
      </c>
      <c r="I11" s="25" t="n">
        <f aca="false">H11*F11</f>
        <v>45930.456</v>
      </c>
    </row>
    <row r="12" customFormat="false" ht="23.25" hidden="false" customHeight="false" outlineLevel="0" collapsed="false">
      <c r="A12" s="23" t="s">
        <v>21</v>
      </c>
      <c r="B12" s="26" t="s">
        <v>22</v>
      </c>
      <c r="C12" s="23" t="s">
        <v>6</v>
      </c>
      <c r="D12" s="23" t="s">
        <v>17</v>
      </c>
      <c r="E12" s="23" t="s">
        <v>18</v>
      </c>
      <c r="F12" s="25" t="n">
        <v>360</v>
      </c>
      <c r="G12" s="25" t="n">
        <f aca="false">Composições!H21</f>
        <v>58.97</v>
      </c>
      <c r="H12" s="25" t="n">
        <f aca="false">G12*(1+$I$2)</f>
        <v>75.89439</v>
      </c>
      <c r="I12" s="25" t="n">
        <f aca="false">H12*F12</f>
        <v>27321.9804</v>
      </c>
    </row>
    <row r="13" customFormat="false" ht="23.25" hidden="false" customHeight="false" outlineLevel="0" collapsed="false">
      <c r="A13" s="23" t="s">
        <v>23</v>
      </c>
      <c r="B13" s="24" t="s">
        <v>24</v>
      </c>
      <c r="C13" s="23" t="s">
        <v>6</v>
      </c>
      <c r="D13" s="23" t="s">
        <v>17</v>
      </c>
      <c r="E13" s="23" t="s">
        <v>18</v>
      </c>
      <c r="F13" s="25" t="n">
        <v>250</v>
      </c>
      <c r="G13" s="25" t="n">
        <f aca="false">Composições!H29</f>
        <v>218.979184</v>
      </c>
      <c r="H13" s="25" t="n">
        <f aca="false">G13*(1+$I$2)</f>
        <v>281.826209808</v>
      </c>
      <c r="I13" s="25" t="n">
        <f aca="false">H13*F13</f>
        <v>70456.552452</v>
      </c>
    </row>
    <row r="14" customFormat="false" ht="23.25" hidden="false" customHeight="false" outlineLevel="0" collapsed="false">
      <c r="A14" s="23" t="s">
        <v>25</v>
      </c>
      <c r="B14" s="26" t="s">
        <v>26</v>
      </c>
      <c r="C14" s="23" t="s">
        <v>6</v>
      </c>
      <c r="D14" s="23" t="s">
        <v>17</v>
      </c>
      <c r="E14" s="23" t="s">
        <v>18</v>
      </c>
      <c r="F14" s="25" t="n">
        <v>250</v>
      </c>
      <c r="G14" s="25" t="n">
        <f aca="false">Composições!H38</f>
        <v>61.9337893333333</v>
      </c>
      <c r="H14" s="25" t="n">
        <f aca="false">G14*(1+$I$2)</f>
        <v>79.708786872</v>
      </c>
      <c r="I14" s="25" t="n">
        <f aca="false">H14*F14</f>
        <v>19927.196718</v>
      </c>
    </row>
    <row r="15" customFormat="false" ht="12.75" hidden="false" customHeight="false" outlineLevel="0" collapsed="false">
      <c r="A15" s="23" t="s">
        <v>27</v>
      </c>
      <c r="B15" s="27" t="s">
        <v>28</v>
      </c>
      <c r="C15" s="23" t="s">
        <v>6</v>
      </c>
      <c r="D15" s="23" t="s">
        <v>17</v>
      </c>
      <c r="E15" s="23" t="s">
        <v>18</v>
      </c>
      <c r="F15" s="25" t="n">
        <v>40</v>
      </c>
      <c r="G15" s="25" t="n">
        <f aca="false">Composições!H46</f>
        <v>348.96</v>
      </c>
      <c r="H15" s="25" t="n">
        <f aca="false">G15*(1+$I$2)</f>
        <v>449.11152</v>
      </c>
      <c r="I15" s="25" t="n">
        <f aca="false">H15*F15</f>
        <v>17964.4608</v>
      </c>
    </row>
    <row r="16" customFormat="false" ht="23.25" hidden="false" customHeight="false" outlineLevel="0" collapsed="false">
      <c r="A16" s="23" t="s">
        <v>29</v>
      </c>
      <c r="B16" s="27" t="s">
        <v>30</v>
      </c>
      <c r="C16" s="23" t="s">
        <v>6</v>
      </c>
      <c r="D16" s="23" t="s">
        <v>17</v>
      </c>
      <c r="E16" s="23" t="s">
        <v>18</v>
      </c>
      <c r="F16" s="25" t="n">
        <v>50</v>
      </c>
      <c r="G16" s="25" t="n">
        <f aca="false">Composições!H54</f>
        <v>75.2034</v>
      </c>
      <c r="H16" s="25" t="n">
        <f aca="false">G16*(1+$I$2)</f>
        <v>96.7867758</v>
      </c>
      <c r="I16" s="25" t="n">
        <f aca="false">H16*F16</f>
        <v>4839.33879</v>
      </c>
    </row>
    <row r="17" customFormat="false" ht="12.75" hidden="false" customHeight="false" outlineLevel="0" collapsed="false">
      <c r="A17" s="28" t="s">
        <v>31</v>
      </c>
      <c r="B17" s="29" t="s">
        <v>32</v>
      </c>
      <c r="C17" s="30"/>
      <c r="D17" s="30"/>
      <c r="E17" s="30"/>
      <c r="F17" s="31"/>
      <c r="G17" s="31"/>
      <c r="H17" s="31"/>
      <c r="I17" s="31"/>
    </row>
    <row r="18" customFormat="false" ht="12.75" hidden="false" customHeight="false" outlineLevel="0" collapsed="false">
      <c r="A18" s="28" t="s">
        <v>33</v>
      </c>
      <c r="B18" s="29" t="s">
        <v>34</v>
      </c>
      <c r="C18" s="30"/>
      <c r="D18" s="30"/>
      <c r="E18" s="30"/>
      <c r="F18" s="31"/>
      <c r="G18" s="31"/>
      <c r="H18" s="31"/>
      <c r="I18" s="31"/>
    </row>
    <row r="19" customFormat="false" ht="12.75" hidden="false" customHeight="false" outlineLevel="0" collapsed="false">
      <c r="A19" s="23" t="s">
        <v>35</v>
      </c>
      <c r="B19" s="24" t="s">
        <v>36</v>
      </c>
      <c r="C19" s="23" t="s">
        <v>37</v>
      </c>
      <c r="D19" s="23" t="s">
        <v>38</v>
      </c>
      <c r="E19" s="32" t="n">
        <v>5811</v>
      </c>
      <c r="F19" s="25" t="n">
        <v>100</v>
      </c>
      <c r="G19" s="25" t="n">
        <v>217.15</v>
      </c>
      <c r="H19" s="25" t="n">
        <f aca="false">G19*(1+$I$2)</f>
        <v>279.47205</v>
      </c>
      <c r="I19" s="25" t="n">
        <f aca="false">H19*F19</f>
        <v>27947.205</v>
      </c>
    </row>
    <row r="20" customFormat="false" ht="12.75" hidden="false" customHeight="false" outlineLevel="0" collapsed="false">
      <c r="A20" s="23" t="s">
        <v>39</v>
      </c>
      <c r="B20" s="33" t="s">
        <v>40</v>
      </c>
      <c r="C20" s="23" t="s">
        <v>37</v>
      </c>
      <c r="D20" s="23" t="s">
        <v>38</v>
      </c>
      <c r="E20" s="32" t="n">
        <v>5824</v>
      </c>
      <c r="F20" s="25" t="n">
        <v>100</v>
      </c>
      <c r="G20" s="25" t="n">
        <v>229.49</v>
      </c>
      <c r="H20" s="25" t="n">
        <f aca="false">G20*(1+$I$2)</f>
        <v>295.35363</v>
      </c>
      <c r="I20" s="25" t="n">
        <f aca="false">H20*F20</f>
        <v>29535.363</v>
      </c>
    </row>
    <row r="21" customFormat="false" ht="34.5" hidden="false" customHeight="false" outlineLevel="0" collapsed="false">
      <c r="A21" s="23" t="s">
        <v>41</v>
      </c>
      <c r="B21" s="24" t="s">
        <v>42</v>
      </c>
      <c r="C21" s="23" t="s">
        <v>37</v>
      </c>
      <c r="D21" s="23" t="s">
        <v>38</v>
      </c>
      <c r="E21" s="32" t="n">
        <v>5631</v>
      </c>
      <c r="F21" s="25" t="n">
        <v>100</v>
      </c>
      <c r="G21" s="25" t="n">
        <v>223.27</v>
      </c>
      <c r="H21" s="25" t="n">
        <f aca="false">G21*(1+$I$2)</f>
        <v>287.34849</v>
      </c>
      <c r="I21" s="25" t="n">
        <f aca="false">H21*F21</f>
        <v>28734.849</v>
      </c>
    </row>
    <row r="22" customFormat="false" ht="12.75" hidden="false" customHeight="false" outlineLevel="0" collapsed="false">
      <c r="A22" s="28" t="s">
        <v>43</v>
      </c>
      <c r="B22" s="29" t="s">
        <v>44</v>
      </c>
      <c r="C22" s="30"/>
      <c r="D22" s="30"/>
      <c r="E22" s="30"/>
      <c r="F22" s="31"/>
      <c r="G22" s="31"/>
      <c r="H22" s="31"/>
      <c r="I22" s="31"/>
    </row>
    <row r="23" customFormat="false" ht="12.75" hidden="false" customHeight="false" outlineLevel="0" collapsed="false">
      <c r="A23" s="23" t="s">
        <v>45</v>
      </c>
      <c r="B23" s="26" t="s">
        <v>46</v>
      </c>
      <c r="C23" s="23" t="s">
        <v>47</v>
      </c>
      <c r="D23" s="23" t="s">
        <v>38</v>
      </c>
      <c r="E23" s="23" t="n">
        <v>99063</v>
      </c>
      <c r="F23" s="25" t="n">
        <v>670</v>
      </c>
      <c r="G23" s="25" t="n">
        <v>10.57</v>
      </c>
      <c r="H23" s="25" t="n">
        <f aca="false">G23*(1+$I$2)</f>
        <v>13.60359</v>
      </c>
      <c r="I23" s="25" t="n">
        <f aca="false">H23*F23</f>
        <v>9114.4053</v>
      </c>
    </row>
    <row r="24" customFormat="false" ht="57" hidden="false" customHeight="false" outlineLevel="0" collapsed="false">
      <c r="A24" s="23" t="s">
        <v>48</v>
      </c>
      <c r="B24" s="34" t="s">
        <v>49</v>
      </c>
      <c r="C24" s="23" t="s">
        <v>50</v>
      </c>
      <c r="D24" s="23" t="s">
        <v>38</v>
      </c>
      <c r="E24" s="23" t="n">
        <v>90084</v>
      </c>
      <c r="F24" s="25" t="n">
        <v>1700</v>
      </c>
      <c r="G24" s="25" t="n">
        <v>9.93</v>
      </c>
      <c r="H24" s="25" t="n">
        <f aca="false">G24*(1+$I$2)</f>
        <v>12.77991</v>
      </c>
      <c r="I24" s="25" t="n">
        <f aca="false">H24*F24</f>
        <v>21725.847</v>
      </c>
    </row>
    <row r="25" customFormat="false" ht="68.25" hidden="false" customHeight="false" outlineLevel="0" collapsed="false">
      <c r="A25" s="23" t="s">
        <v>51</v>
      </c>
      <c r="B25" s="34" t="s">
        <v>52</v>
      </c>
      <c r="C25" s="23" t="s">
        <v>50</v>
      </c>
      <c r="D25" s="23" t="s">
        <v>38</v>
      </c>
      <c r="E25" s="23" t="n">
        <v>93368</v>
      </c>
      <c r="F25" s="25" t="n">
        <v>1400</v>
      </c>
      <c r="G25" s="25" t="n">
        <v>21.61</v>
      </c>
      <c r="H25" s="25" t="n">
        <f aca="false">G25*(1+$I$2)</f>
        <v>27.81207</v>
      </c>
      <c r="I25" s="25" t="n">
        <f aca="false">H25*F25</f>
        <v>38936.898</v>
      </c>
    </row>
    <row r="26" customFormat="false" ht="45.75" hidden="false" customHeight="false" outlineLevel="0" collapsed="false">
      <c r="A26" s="23" t="s">
        <v>53</v>
      </c>
      <c r="B26" s="34" t="s">
        <v>54</v>
      </c>
      <c r="C26" s="23" t="s">
        <v>50</v>
      </c>
      <c r="D26" s="23" t="s">
        <v>38</v>
      </c>
      <c r="E26" s="23" t="n">
        <v>100973</v>
      </c>
      <c r="F26" s="25" t="n">
        <v>340</v>
      </c>
      <c r="G26" s="25" t="n">
        <v>9.27</v>
      </c>
      <c r="H26" s="25" t="n">
        <f aca="false">G26*(1+$I$2)</f>
        <v>11.93049</v>
      </c>
      <c r="I26" s="25" t="n">
        <f aca="false">H26*F26</f>
        <v>4056.3666</v>
      </c>
    </row>
    <row r="27" customFormat="false" ht="34.5" hidden="false" customHeight="false" outlineLevel="0" collapsed="false">
      <c r="A27" s="23" t="s">
        <v>55</v>
      </c>
      <c r="B27" s="34" t="s">
        <v>56</v>
      </c>
      <c r="C27" s="23" t="s">
        <v>57</v>
      </c>
      <c r="D27" s="23" t="s">
        <v>38</v>
      </c>
      <c r="E27" s="23" t="n">
        <v>97914</v>
      </c>
      <c r="F27" s="25" t="n">
        <f aca="false">F26*10</f>
        <v>3400</v>
      </c>
      <c r="G27" s="25" t="n">
        <v>3.18</v>
      </c>
      <c r="H27" s="25" t="n">
        <f aca="false">G27*(1+$I$2)</f>
        <v>4.09266</v>
      </c>
      <c r="I27" s="25" t="n">
        <f aca="false">H27*F27</f>
        <v>13915.044</v>
      </c>
    </row>
    <row r="28" customFormat="false" ht="25.1" hidden="false" customHeight="false" outlineLevel="0" collapsed="false">
      <c r="A28" s="23" t="s">
        <v>58</v>
      </c>
      <c r="B28" s="26" t="s">
        <v>59</v>
      </c>
      <c r="C28" s="23" t="s">
        <v>60</v>
      </c>
      <c r="D28" s="35" t="s">
        <v>61</v>
      </c>
      <c r="E28" s="23" t="s">
        <v>62</v>
      </c>
      <c r="F28" s="25" t="n">
        <v>400</v>
      </c>
      <c r="G28" s="25" t="n">
        <v>121.5</v>
      </c>
      <c r="H28" s="25" t="n">
        <f aca="false">G28*(1+$I$2)</f>
        <v>156.3705</v>
      </c>
      <c r="I28" s="25" t="n">
        <f aca="false">H28*F28</f>
        <v>62548.2</v>
      </c>
    </row>
    <row r="29" customFormat="false" ht="34.5" hidden="false" customHeight="false" outlineLevel="0" collapsed="false">
      <c r="A29" s="23" t="s">
        <v>63</v>
      </c>
      <c r="B29" s="34" t="s">
        <v>64</v>
      </c>
      <c r="C29" s="23" t="s">
        <v>65</v>
      </c>
      <c r="D29" s="23" t="s">
        <v>38</v>
      </c>
      <c r="E29" s="23" t="n">
        <v>101579</v>
      </c>
      <c r="F29" s="25" t="n">
        <v>300</v>
      </c>
      <c r="G29" s="25" t="n">
        <v>51.5</v>
      </c>
      <c r="H29" s="25" t="n">
        <f aca="false">G29*(1+$I$2)</f>
        <v>66.2805</v>
      </c>
      <c r="I29" s="25" t="n">
        <f aca="false">H29*F29</f>
        <v>19884.15</v>
      </c>
    </row>
    <row r="30" customFormat="false" ht="12.75" hidden="false" customHeight="false" outlineLevel="0" collapsed="false">
      <c r="A30" s="23" t="s">
        <v>66</v>
      </c>
      <c r="B30" s="34" t="s">
        <v>67</v>
      </c>
      <c r="C30" s="23" t="s">
        <v>50</v>
      </c>
      <c r="D30" s="23" t="s">
        <v>38</v>
      </c>
      <c r="E30" s="36" t="n">
        <v>7253</v>
      </c>
      <c r="F30" s="37" t="n">
        <v>500</v>
      </c>
      <c r="G30" s="37" t="n">
        <v>214.28</v>
      </c>
      <c r="H30" s="25" t="n">
        <f aca="false">G30*(1+$I$2)</f>
        <v>275.77836</v>
      </c>
      <c r="I30" s="25" t="n">
        <f aca="false">H30*F30</f>
        <v>137889.18</v>
      </c>
    </row>
    <row r="31" customFormat="false" ht="12.75" hidden="false" customHeight="false" outlineLevel="0" collapsed="false">
      <c r="A31" s="28" t="s">
        <v>68</v>
      </c>
      <c r="B31" s="29" t="s">
        <v>32</v>
      </c>
      <c r="C31" s="30"/>
      <c r="D31" s="30"/>
      <c r="E31" s="30"/>
      <c r="F31" s="31"/>
      <c r="G31" s="31"/>
      <c r="H31" s="31"/>
      <c r="I31" s="31"/>
    </row>
    <row r="32" customFormat="false" ht="34.5" hidden="false" customHeight="false" outlineLevel="0" collapsed="false">
      <c r="A32" s="23" t="s">
        <v>69</v>
      </c>
      <c r="B32" s="34" t="s">
        <v>70</v>
      </c>
      <c r="C32" s="23" t="s">
        <v>71</v>
      </c>
      <c r="D32" s="23" t="s">
        <v>38</v>
      </c>
      <c r="E32" s="23" t="n">
        <v>97956</v>
      </c>
      <c r="F32" s="25" t="n">
        <v>50</v>
      </c>
      <c r="G32" s="25" t="n">
        <v>1484.15</v>
      </c>
      <c r="H32" s="25" t="n">
        <f aca="false">G32*(1+$I$2)</f>
        <v>1910.10105</v>
      </c>
      <c r="I32" s="25" t="n">
        <f aca="false">H32*F32</f>
        <v>95505.0525</v>
      </c>
    </row>
    <row r="33" customFormat="false" ht="34.5" hidden="false" customHeight="false" outlineLevel="0" collapsed="false">
      <c r="A33" s="23" t="s">
        <v>72</v>
      </c>
      <c r="B33" s="34" t="s">
        <v>73</v>
      </c>
      <c r="C33" s="23" t="s">
        <v>71</v>
      </c>
      <c r="D33" s="23" t="s">
        <v>38</v>
      </c>
      <c r="E33" s="23" t="n">
        <v>97953</v>
      </c>
      <c r="F33" s="25" t="n">
        <v>25</v>
      </c>
      <c r="G33" s="25" t="n">
        <v>1440.86</v>
      </c>
      <c r="H33" s="25" t="n">
        <f aca="false">G33*(1+$I$2)</f>
        <v>1854.38682</v>
      </c>
      <c r="I33" s="25" t="n">
        <f aca="false">H33*F33</f>
        <v>46359.6705</v>
      </c>
    </row>
    <row r="34" customFormat="false" ht="45.75" hidden="false" customHeight="false" outlineLevel="0" collapsed="false">
      <c r="A34" s="23" t="s">
        <v>74</v>
      </c>
      <c r="B34" s="34" t="s">
        <v>75</v>
      </c>
      <c r="C34" s="23" t="s">
        <v>71</v>
      </c>
      <c r="D34" s="23" t="s">
        <v>38</v>
      </c>
      <c r="E34" s="23" t="n">
        <v>102142</v>
      </c>
      <c r="F34" s="25" t="n">
        <v>12</v>
      </c>
      <c r="G34" s="25" t="n">
        <v>2597.01</v>
      </c>
      <c r="H34" s="25" t="n">
        <f aca="false">G34*(1+$I$2)</f>
        <v>3342.35187</v>
      </c>
      <c r="I34" s="25" t="n">
        <f aca="false">H34*F34</f>
        <v>40108.22244</v>
      </c>
    </row>
    <row r="35" customFormat="false" ht="34.5" hidden="false" customHeight="false" outlineLevel="0" collapsed="false">
      <c r="A35" s="23" t="s">
        <v>76</v>
      </c>
      <c r="B35" s="34" t="s">
        <v>77</v>
      </c>
      <c r="C35" s="23" t="s">
        <v>78</v>
      </c>
      <c r="D35" s="23" t="s">
        <v>38</v>
      </c>
      <c r="E35" s="23" t="n">
        <v>99246</v>
      </c>
      <c r="F35" s="25" t="n">
        <v>12</v>
      </c>
      <c r="G35" s="25" t="n">
        <v>1005.13</v>
      </c>
      <c r="H35" s="25" t="n">
        <f aca="false">G35*(1+$I$2)</f>
        <v>1293.60231</v>
      </c>
      <c r="I35" s="25" t="n">
        <f aca="false">H35*F35</f>
        <v>15523.22772</v>
      </c>
    </row>
    <row r="36" customFormat="false" ht="45.75" hidden="false" customHeight="false" outlineLevel="0" collapsed="false">
      <c r="A36" s="23" t="s">
        <v>79</v>
      </c>
      <c r="B36" s="27" t="s">
        <v>80</v>
      </c>
      <c r="C36" s="23" t="s">
        <v>71</v>
      </c>
      <c r="D36" s="23" t="s">
        <v>38</v>
      </c>
      <c r="E36" s="23" t="n">
        <v>6243</v>
      </c>
      <c r="F36" s="25" t="n">
        <v>30</v>
      </c>
      <c r="G36" s="25" t="n">
        <v>579.99</v>
      </c>
      <c r="H36" s="25" t="n">
        <f aca="false">G36*(1+$I$3)</f>
        <v>677.42832</v>
      </c>
      <c r="I36" s="25" t="n">
        <f aca="false">H36*F36</f>
        <v>20322.8496</v>
      </c>
    </row>
    <row r="37" customFormat="false" ht="12.75" hidden="false" customHeight="false" outlineLevel="0" collapsed="false">
      <c r="A37" s="28" t="s">
        <v>81</v>
      </c>
      <c r="B37" s="38" t="s">
        <v>82</v>
      </c>
      <c r="C37" s="30"/>
      <c r="D37" s="30"/>
      <c r="E37" s="30"/>
      <c r="F37" s="31"/>
      <c r="G37" s="31"/>
      <c r="H37" s="31"/>
      <c r="I37" s="31"/>
    </row>
    <row r="38" customFormat="false" ht="12.75" hidden="false" customHeight="false" outlineLevel="0" collapsed="false">
      <c r="A38" s="23"/>
      <c r="B38" s="39" t="s">
        <v>83</v>
      </c>
      <c r="C38" s="23"/>
      <c r="D38" s="23"/>
      <c r="E38" s="23"/>
      <c r="F38" s="25"/>
      <c r="G38" s="25"/>
      <c r="H38" s="25"/>
      <c r="I38" s="25"/>
    </row>
    <row r="39" customFormat="false" ht="57" hidden="false" customHeight="false" outlineLevel="0" collapsed="false">
      <c r="A39" s="23" t="s">
        <v>84</v>
      </c>
      <c r="B39" s="34" t="s">
        <v>85</v>
      </c>
      <c r="C39" s="23" t="s">
        <v>78</v>
      </c>
      <c r="D39" s="23" t="s">
        <v>38</v>
      </c>
      <c r="E39" s="23" t="n">
        <v>95571</v>
      </c>
      <c r="F39" s="25" t="n">
        <v>200</v>
      </c>
      <c r="G39" s="25" t="n">
        <v>117.18</v>
      </c>
      <c r="H39" s="25" t="n">
        <f aca="false">G39*(1+$I$2)</f>
        <v>150.81066</v>
      </c>
      <c r="I39" s="25" t="n">
        <f aca="false">H39*F39</f>
        <v>30162.132</v>
      </c>
    </row>
    <row r="40" customFormat="false" ht="45.75" hidden="false" customHeight="false" outlineLevel="0" collapsed="false">
      <c r="A40" s="23" t="s">
        <v>86</v>
      </c>
      <c r="B40" s="34" t="s">
        <v>87</v>
      </c>
      <c r="C40" s="23" t="s">
        <v>78</v>
      </c>
      <c r="D40" s="23" t="s">
        <v>38</v>
      </c>
      <c r="E40" s="23" t="n">
        <v>92221</v>
      </c>
      <c r="F40" s="25" t="n">
        <v>200</v>
      </c>
      <c r="G40" s="25" t="n">
        <v>317.31</v>
      </c>
      <c r="H40" s="25" t="n">
        <f aca="false">G40*(1+$I$2)</f>
        <v>408.37797</v>
      </c>
      <c r="I40" s="25" t="n">
        <f aca="false">H40*F40</f>
        <v>81675.594</v>
      </c>
    </row>
    <row r="41" customFormat="false" ht="45.75" hidden="false" customHeight="false" outlineLevel="0" collapsed="false">
      <c r="A41" s="23" t="s">
        <v>88</v>
      </c>
      <c r="B41" s="34" t="s">
        <v>89</v>
      </c>
      <c r="C41" s="23" t="s">
        <v>78</v>
      </c>
      <c r="D41" s="23" t="s">
        <v>38</v>
      </c>
      <c r="E41" s="23" t="n">
        <v>92223</v>
      </c>
      <c r="F41" s="25" t="n">
        <v>10</v>
      </c>
      <c r="G41" s="25" t="n">
        <v>509.3</v>
      </c>
      <c r="H41" s="25" t="n">
        <f aca="false">G41*(1+$I$2)</f>
        <v>655.4691</v>
      </c>
      <c r="I41" s="25" t="n">
        <f aca="false">H41*F41</f>
        <v>6554.691</v>
      </c>
    </row>
    <row r="42" customFormat="false" ht="45.75" hidden="false" customHeight="false" outlineLevel="0" collapsed="false">
      <c r="A42" s="23" t="s">
        <v>90</v>
      </c>
      <c r="B42" s="34" t="s">
        <v>91</v>
      </c>
      <c r="C42" s="23" t="s">
        <v>78</v>
      </c>
      <c r="D42" s="23" t="s">
        <v>38</v>
      </c>
      <c r="E42" s="23" t="n">
        <v>92226</v>
      </c>
      <c r="F42" s="25" t="n">
        <v>10</v>
      </c>
      <c r="G42" s="25" t="n">
        <v>607.19</v>
      </c>
      <c r="H42" s="25" t="n">
        <f aca="false">G42*(1+$I$2)</f>
        <v>781.45353</v>
      </c>
      <c r="I42" s="25" t="n">
        <f aca="false">H42*F42</f>
        <v>7814.5353</v>
      </c>
    </row>
    <row r="43" customFormat="false" ht="45.75" hidden="false" customHeight="false" outlineLevel="0" collapsed="false">
      <c r="A43" s="23" t="s">
        <v>92</v>
      </c>
      <c r="B43" s="34" t="s">
        <v>93</v>
      </c>
      <c r="C43" s="23" t="s">
        <v>78</v>
      </c>
      <c r="D43" s="23" t="s">
        <v>38</v>
      </c>
      <c r="E43" s="23" t="n">
        <v>92829</v>
      </c>
      <c r="F43" s="25" t="n">
        <v>10</v>
      </c>
      <c r="G43" s="25" t="n">
        <v>875.98</v>
      </c>
      <c r="H43" s="25" t="n">
        <f aca="false">G43*(1+$I$2)</f>
        <v>1127.38626</v>
      </c>
      <c r="I43" s="25" t="n">
        <f aca="false">H43*F43</f>
        <v>11273.8626</v>
      </c>
    </row>
    <row r="44" customFormat="false" ht="12.75" hidden="false" customHeight="false" outlineLevel="0" collapsed="false">
      <c r="A44" s="28" t="s">
        <v>94</v>
      </c>
      <c r="B44" s="38" t="s">
        <v>95</v>
      </c>
      <c r="C44" s="30"/>
      <c r="D44" s="30"/>
      <c r="E44" s="30"/>
      <c r="F44" s="31"/>
      <c r="G44" s="31"/>
      <c r="H44" s="31"/>
      <c r="I44" s="31"/>
    </row>
    <row r="45" customFormat="false" ht="45.75" hidden="false" customHeight="false" outlineLevel="0" collapsed="false">
      <c r="A45" s="23" t="s">
        <v>96</v>
      </c>
      <c r="B45" s="34" t="s">
        <v>97</v>
      </c>
      <c r="C45" s="23" t="s">
        <v>78</v>
      </c>
      <c r="D45" s="23" t="s">
        <v>38</v>
      </c>
      <c r="E45" s="23" t="n">
        <v>94273</v>
      </c>
      <c r="F45" s="25" t="n">
        <v>20</v>
      </c>
      <c r="G45" s="25" t="n">
        <v>47.19</v>
      </c>
      <c r="H45" s="25" t="n">
        <f aca="false">G45*(1+$I$2)</f>
        <v>60.73353</v>
      </c>
      <c r="I45" s="25" t="n">
        <f aca="false">H45*F45</f>
        <v>1214.6706</v>
      </c>
    </row>
    <row r="46" customFormat="false" ht="34.5" hidden="false" customHeight="false" outlineLevel="0" collapsed="false">
      <c r="A46" s="23" t="s">
        <v>98</v>
      </c>
      <c r="B46" s="34" t="s">
        <v>99</v>
      </c>
      <c r="C46" s="23" t="s">
        <v>78</v>
      </c>
      <c r="D46" s="23" t="s">
        <v>38</v>
      </c>
      <c r="E46" s="23" t="n">
        <v>94281</v>
      </c>
      <c r="F46" s="25" t="n">
        <v>30</v>
      </c>
      <c r="G46" s="25" t="n">
        <v>41.19</v>
      </c>
      <c r="H46" s="25" t="n">
        <f aca="false">G46*(1+$I$2)</f>
        <v>53.01153</v>
      </c>
      <c r="I46" s="25" t="n">
        <f aca="false">H46*F46</f>
        <v>1590.3459</v>
      </c>
    </row>
    <row r="47" customFormat="false" ht="45.75" hidden="false" customHeight="false" outlineLevel="0" collapsed="false">
      <c r="A47" s="23" t="s">
        <v>100</v>
      </c>
      <c r="B47" s="34" t="s">
        <v>101</v>
      </c>
      <c r="C47" s="23" t="s">
        <v>102</v>
      </c>
      <c r="D47" s="23" t="s">
        <v>38</v>
      </c>
      <c r="E47" s="23" t="n">
        <v>94992</v>
      </c>
      <c r="F47" s="25" t="n">
        <v>100</v>
      </c>
      <c r="G47" s="25" t="n">
        <v>73.95</v>
      </c>
      <c r="H47" s="25" t="n">
        <f aca="false">G47*(1+$I$2)</f>
        <v>95.17365</v>
      </c>
      <c r="I47" s="25" t="n">
        <f aca="false">H47*F47</f>
        <v>9517.365</v>
      </c>
    </row>
    <row r="48" customFormat="false" ht="12.75" hidden="false" customHeight="false" outlineLevel="0" collapsed="false">
      <c r="A48" s="40" t="s">
        <v>103</v>
      </c>
      <c r="B48" s="40"/>
      <c r="C48" s="40"/>
      <c r="D48" s="40"/>
      <c r="E48" s="40"/>
      <c r="F48" s="40"/>
      <c r="G48" s="40"/>
      <c r="H48" s="40"/>
      <c r="I48" s="41" t="n">
        <f aca="false">SUM(I10:I47)</f>
        <v>1394350.07703</v>
      </c>
    </row>
    <row r="49" customFormat="false" ht="12.75" hidden="false" customHeight="false" outlineLevel="0" collapsed="false">
      <c r="A49" s="40"/>
      <c r="B49" s="40"/>
      <c r="C49" s="40"/>
      <c r="D49" s="40"/>
      <c r="E49" s="40"/>
      <c r="F49" s="40"/>
      <c r="G49" s="40"/>
      <c r="H49" s="40"/>
      <c r="I49" s="41"/>
    </row>
    <row r="50" customFormat="false" ht="12.75" hidden="false" customHeight="false" outlineLevel="0" collapsed="false">
      <c r="A50" s="1" t="s">
        <v>104</v>
      </c>
    </row>
    <row r="59" customFormat="false" ht="12.75" hidden="false" customHeight="false" outlineLevel="0" collapsed="false">
      <c r="B59" s="42"/>
    </row>
    <row r="60" customFormat="false" ht="12.75" hidden="false" customHeight="false" outlineLevel="0" collapsed="false">
      <c r="B60" s="42"/>
    </row>
    <row r="1048576" customFormat="false" ht="12.75" hidden="false" customHeight="false" outlineLevel="0" collapsed="false"/>
  </sheetData>
  <mergeCells count="5">
    <mergeCell ref="A1:G1"/>
    <mergeCell ref="A2:G2"/>
    <mergeCell ref="A4:G4"/>
    <mergeCell ref="A48:H49"/>
    <mergeCell ref="I48:I49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67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48576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5" activeCellId="0" sqref="A5"/>
    </sheetView>
  </sheetViews>
  <sheetFormatPr defaultColWidth="11.71484375" defaultRowHeight="12.75" customHeight="true" zeroHeight="false" outlineLevelRow="0" outlineLevelCol="0"/>
  <cols>
    <col collapsed="false" customWidth="true" hidden="false" outlineLevel="0" max="1" min="1" style="1" width="11.43"/>
    <col collapsed="false" customWidth="true" hidden="false" outlineLevel="0" max="2" min="2" style="1" width="7.71"/>
    <col collapsed="false" customWidth="true" hidden="false" outlineLevel="0" max="3" min="3" style="1" width="9.29"/>
    <col collapsed="false" customWidth="true" hidden="false" outlineLevel="0" max="4" min="4" style="4" width="48.29"/>
    <col collapsed="false" customWidth="true" hidden="false" outlineLevel="0" max="5" min="5" style="1" width="9.14"/>
    <col collapsed="false" customWidth="true" hidden="false" outlineLevel="0" max="6" min="6" style="1" width="13.57"/>
    <col collapsed="false" customWidth="true" hidden="false" outlineLevel="0" max="7" min="7" style="1" width="12.29"/>
    <col collapsed="false" customWidth="true" hidden="false" outlineLevel="0" max="8" min="8" style="1" width="12.86"/>
    <col collapsed="false" customWidth="true" hidden="false" outlineLevel="0" max="9" min="9" style="4" width="24.14"/>
  </cols>
  <sheetData>
    <row r="1" customFormat="false" ht="87" hidden="false" customHeight="true" outlineLevel="0" collapsed="false">
      <c r="A1" s="43"/>
      <c r="B1" s="43"/>
      <c r="C1" s="43"/>
      <c r="D1" s="44"/>
      <c r="E1" s="45"/>
      <c r="F1" s="45"/>
      <c r="G1" s="45"/>
      <c r="H1" s="45"/>
    </row>
    <row r="2" customFormat="false" ht="14.25" hidden="false" customHeight="true" outlineLevel="0" collapsed="false">
      <c r="A2" s="43" t="s">
        <v>105</v>
      </c>
      <c r="B2" s="43"/>
      <c r="C2" s="43"/>
      <c r="D2" s="46"/>
      <c r="E2" s="45"/>
      <c r="F2" s="45"/>
      <c r="G2" s="45"/>
      <c r="H2" s="45"/>
    </row>
    <row r="3" customFormat="false" ht="14.25" hidden="false" customHeight="true" outlineLevel="0" collapsed="false">
      <c r="A3" s="43" t="s">
        <v>7</v>
      </c>
      <c r="B3" s="43"/>
      <c r="C3" s="43"/>
      <c r="D3" s="44" t="s">
        <v>106</v>
      </c>
      <c r="E3" s="45"/>
      <c r="F3" s="45"/>
      <c r="G3" s="45"/>
      <c r="H3" s="45"/>
    </row>
    <row r="4" customFormat="false" ht="15" hidden="false" customHeight="true" outlineLevel="0" collapsed="false">
      <c r="A4" s="47" t="s">
        <v>107</v>
      </c>
      <c r="B4" s="47"/>
      <c r="C4" s="47"/>
      <c r="D4" s="47"/>
      <c r="E4" s="47"/>
      <c r="F4" s="47"/>
      <c r="G4" s="47"/>
      <c r="H4" s="47"/>
    </row>
    <row r="5" customFormat="false" ht="15" hidden="false" customHeight="true" outlineLevel="0" collapsed="false">
      <c r="A5" s="48" t="s">
        <v>108</v>
      </c>
      <c r="B5" s="48" t="s">
        <v>109</v>
      </c>
      <c r="C5" s="48" t="s">
        <v>110</v>
      </c>
      <c r="D5" s="49" t="s">
        <v>111</v>
      </c>
      <c r="E5" s="48" t="s">
        <v>112</v>
      </c>
      <c r="F5" s="48" t="s">
        <v>113</v>
      </c>
      <c r="G5" s="48" t="s">
        <v>114</v>
      </c>
      <c r="H5" s="48" t="s">
        <v>115</v>
      </c>
    </row>
    <row r="6" customFormat="false" ht="12.75" hidden="false" customHeight="false" outlineLevel="0" collapsed="false">
      <c r="A6" s="1" t="s">
        <v>116</v>
      </c>
      <c r="D6" s="50" t="s">
        <v>117</v>
      </c>
      <c r="H6" s="1" t="n">
        <f aca="false">SUM(H7:H11)</f>
        <v>198.02436</v>
      </c>
    </row>
    <row r="7" customFormat="false" ht="12.75" hidden="false" customHeight="true" outlineLevel="0" collapsed="false">
      <c r="A7" s="1" t="s">
        <v>15</v>
      </c>
      <c r="B7" s="23" t="s">
        <v>38</v>
      </c>
      <c r="C7" s="23" t="n">
        <v>88316</v>
      </c>
      <c r="D7" s="51" t="s">
        <v>118</v>
      </c>
      <c r="E7" s="23" t="s">
        <v>119</v>
      </c>
      <c r="F7" s="23" t="n">
        <v>1</v>
      </c>
      <c r="G7" s="23" t="n">
        <v>27.55</v>
      </c>
      <c r="H7" s="52" t="n">
        <f aca="false">F7*G7</f>
        <v>27.55</v>
      </c>
    </row>
    <row r="8" customFormat="false" ht="12.75" hidden="false" customHeight="true" outlineLevel="0" collapsed="false">
      <c r="A8" s="1" t="s">
        <v>19</v>
      </c>
      <c r="B8" s="23" t="s">
        <v>38</v>
      </c>
      <c r="C8" s="23" t="n">
        <v>88309</v>
      </c>
      <c r="D8" s="51" t="s">
        <v>120</v>
      </c>
      <c r="E8" s="23" t="s">
        <v>119</v>
      </c>
      <c r="F8" s="23" t="n">
        <v>1</v>
      </c>
      <c r="G8" s="23" t="n">
        <v>31.42</v>
      </c>
      <c r="H8" s="52" t="n">
        <f aca="false">F8*G8</f>
        <v>31.42</v>
      </c>
    </row>
    <row r="9" customFormat="false" ht="14.25" hidden="false" customHeight="true" outlineLevel="0" collapsed="false">
      <c r="A9" s="1" t="s">
        <v>21</v>
      </c>
      <c r="B9" s="53" t="s">
        <v>38</v>
      </c>
      <c r="C9" s="54" t="n">
        <v>5824</v>
      </c>
      <c r="D9" s="51" t="s">
        <v>121</v>
      </c>
      <c r="E9" s="55" t="s">
        <v>122</v>
      </c>
      <c r="F9" s="56" t="n">
        <f aca="false">(60-40)/60</f>
        <v>0.333333333333333</v>
      </c>
      <c r="G9" s="23" t="n">
        <v>229.49</v>
      </c>
      <c r="H9" s="52" t="n">
        <f aca="false">F9*G9</f>
        <v>76.4966666666667</v>
      </c>
    </row>
    <row r="10" customFormat="false" ht="14.25" hidden="false" customHeight="true" outlineLevel="0" collapsed="false">
      <c r="A10" s="1" t="s">
        <v>23</v>
      </c>
      <c r="B10" s="53" t="s">
        <v>38</v>
      </c>
      <c r="C10" s="36" t="n">
        <v>5896</v>
      </c>
      <c r="D10" s="57" t="s">
        <v>123</v>
      </c>
      <c r="E10" s="58" t="s">
        <v>124</v>
      </c>
      <c r="F10" s="59" t="n">
        <f aca="false">F8-F9</f>
        <v>0.666666666666667</v>
      </c>
      <c r="G10" s="59" t="n">
        <v>64.46</v>
      </c>
      <c r="H10" s="52" t="n">
        <f aca="false">F10*G10</f>
        <v>42.9733333333333</v>
      </c>
    </row>
    <row r="11" customFormat="false" ht="24.75" hidden="false" customHeight="true" outlineLevel="0" collapsed="false">
      <c r="A11" s="1" t="s">
        <v>25</v>
      </c>
      <c r="B11" s="53" t="s">
        <v>38</v>
      </c>
      <c r="C11" s="36" t="n">
        <v>88631</v>
      </c>
      <c r="D11" s="60" t="s">
        <v>125</v>
      </c>
      <c r="E11" s="58" t="s">
        <v>126</v>
      </c>
      <c r="F11" s="59" t="n">
        <v>0.036</v>
      </c>
      <c r="G11" s="59" t="n">
        <v>544.01</v>
      </c>
      <c r="H11" s="52" t="n">
        <f aca="false">F11*G11</f>
        <v>19.58436</v>
      </c>
    </row>
    <row r="12" customFormat="false" ht="14.25" hidden="false" customHeight="true" outlineLevel="0" collapsed="false">
      <c r="A12" s="53"/>
      <c r="B12" s="53"/>
      <c r="C12" s="53"/>
      <c r="D12" s="61"/>
      <c r="E12" s="58"/>
      <c r="F12" s="59"/>
      <c r="G12" s="59"/>
      <c r="H12" s="59"/>
    </row>
    <row r="13" customFormat="false" ht="10.5" hidden="false" customHeight="true" outlineLevel="0" collapsed="false">
      <c r="A13" s="62"/>
      <c r="B13" s="62"/>
      <c r="C13" s="62"/>
      <c r="D13" s="63"/>
      <c r="E13" s="62"/>
      <c r="F13" s="62"/>
      <c r="G13" s="62"/>
      <c r="H13" s="64"/>
    </row>
    <row r="14" customFormat="false" ht="14.25" hidden="false" customHeight="true" outlineLevel="0" collapsed="false">
      <c r="A14" s="65" t="s">
        <v>127</v>
      </c>
      <c r="B14" s="65"/>
      <c r="C14" s="65"/>
      <c r="D14" s="66" t="s">
        <v>128</v>
      </c>
      <c r="E14" s="67" t="s">
        <v>129</v>
      </c>
      <c r="F14" s="67"/>
      <c r="G14" s="67"/>
      <c r="H14" s="52" t="n">
        <f aca="false">SUM(H15:H18)</f>
        <v>178.44</v>
      </c>
    </row>
    <row r="15" customFormat="false" ht="14.25" hidden="false" customHeight="true" outlineLevel="0" collapsed="false">
      <c r="A15" s="68" t="s">
        <v>130</v>
      </c>
      <c r="B15" s="23" t="s">
        <v>38</v>
      </c>
      <c r="C15" s="23" t="n">
        <v>88316</v>
      </c>
      <c r="D15" s="51" t="s">
        <v>118</v>
      </c>
      <c r="E15" s="23" t="s">
        <v>119</v>
      </c>
      <c r="F15" s="23" t="n">
        <v>1</v>
      </c>
      <c r="G15" s="23" t="n">
        <v>27.55</v>
      </c>
      <c r="H15" s="52" t="n">
        <f aca="false">F15*G15</f>
        <v>27.55</v>
      </c>
    </row>
    <row r="16" customFormat="false" ht="14.25" hidden="false" customHeight="true" outlineLevel="0" collapsed="false">
      <c r="A16" s="68" t="s">
        <v>131</v>
      </c>
      <c r="B16" s="23" t="s">
        <v>38</v>
      </c>
      <c r="C16" s="23" t="n">
        <v>88309</v>
      </c>
      <c r="D16" s="51" t="s">
        <v>120</v>
      </c>
      <c r="E16" s="23" t="s">
        <v>119</v>
      </c>
      <c r="F16" s="23" t="n">
        <v>1</v>
      </c>
      <c r="G16" s="23" t="n">
        <v>31.42</v>
      </c>
      <c r="H16" s="52" t="n">
        <f aca="false">F16*G16</f>
        <v>31.42</v>
      </c>
    </row>
    <row r="17" customFormat="false" ht="14.25" hidden="false" customHeight="true" outlineLevel="0" collapsed="false">
      <c r="A17" s="68" t="s">
        <v>132</v>
      </c>
      <c r="B17" s="53" t="s">
        <v>38</v>
      </c>
      <c r="C17" s="54" t="n">
        <v>5824</v>
      </c>
      <c r="D17" s="51" t="s">
        <v>121</v>
      </c>
      <c r="E17" s="55" t="s">
        <v>122</v>
      </c>
      <c r="F17" s="56" t="n">
        <f aca="false">(60-40)/60</f>
        <v>0.333333333333333</v>
      </c>
      <c r="G17" s="23" t="n">
        <v>229.49</v>
      </c>
      <c r="H17" s="52" t="n">
        <f aca="false">F17*G17</f>
        <v>76.4966666666667</v>
      </c>
    </row>
    <row r="18" customFormat="false" ht="25.5" hidden="false" customHeight="true" outlineLevel="0" collapsed="false">
      <c r="A18" s="68" t="s">
        <v>133</v>
      </c>
      <c r="B18" s="53" t="s">
        <v>38</v>
      </c>
      <c r="C18" s="36" t="n">
        <v>5896</v>
      </c>
      <c r="D18" s="57" t="s">
        <v>123</v>
      </c>
      <c r="E18" s="58" t="s">
        <v>124</v>
      </c>
      <c r="F18" s="59" t="n">
        <f aca="false">F16-F17</f>
        <v>0.666666666666667</v>
      </c>
      <c r="G18" s="59" t="n">
        <v>64.46</v>
      </c>
      <c r="H18" s="52" t="n">
        <f aca="false">F18*G18</f>
        <v>42.9733333333333</v>
      </c>
    </row>
    <row r="19" customFormat="false" ht="10.5" hidden="false" customHeight="true" outlineLevel="0" collapsed="false">
      <c r="A19" s="53"/>
      <c r="B19" s="53"/>
      <c r="C19" s="53"/>
      <c r="D19" s="61"/>
      <c r="E19" s="58"/>
      <c r="F19" s="59"/>
      <c r="G19" s="59"/>
      <c r="H19" s="59"/>
    </row>
    <row r="20" customFormat="false" ht="10.5" hidden="false" customHeight="true" outlineLevel="0" collapsed="false">
      <c r="A20" s="62"/>
      <c r="B20" s="62"/>
      <c r="C20" s="62"/>
      <c r="D20" s="63"/>
      <c r="E20" s="62"/>
      <c r="F20" s="62"/>
      <c r="G20" s="62"/>
      <c r="H20" s="64"/>
    </row>
    <row r="21" customFormat="false" ht="25.5" hidden="false" customHeight="true" outlineLevel="0" collapsed="false">
      <c r="A21" s="65" t="s">
        <v>134</v>
      </c>
      <c r="B21" s="65"/>
      <c r="C21" s="65"/>
      <c r="D21" s="69" t="s">
        <v>135</v>
      </c>
      <c r="E21" s="53" t="s">
        <v>136</v>
      </c>
      <c r="F21" s="70"/>
      <c r="G21" s="70"/>
      <c r="H21" s="52" t="n">
        <f aca="false">SUM(H22:H26)</f>
        <v>58.97</v>
      </c>
    </row>
    <row r="22" customFormat="false" ht="14.25" hidden="false" customHeight="true" outlineLevel="0" collapsed="false">
      <c r="A22" s="65" t="s">
        <v>137</v>
      </c>
      <c r="B22" s="23" t="s">
        <v>38</v>
      </c>
      <c r="C22" s="23" t="n">
        <v>88316</v>
      </c>
      <c r="D22" s="51" t="s">
        <v>118</v>
      </c>
      <c r="E22" s="23" t="s">
        <v>119</v>
      </c>
      <c r="F22" s="23" t="n">
        <v>1</v>
      </c>
      <c r="G22" s="23" t="n">
        <v>27.55</v>
      </c>
      <c r="H22" s="52" t="n">
        <f aca="false">F22*G22</f>
        <v>27.55</v>
      </c>
    </row>
    <row r="23" customFormat="false" ht="12.75" hidden="false" customHeight="false" outlineLevel="0" collapsed="false">
      <c r="A23" s="65" t="s">
        <v>138</v>
      </c>
      <c r="B23" s="23" t="s">
        <v>38</v>
      </c>
      <c r="C23" s="23" t="n">
        <v>88309</v>
      </c>
      <c r="D23" s="51" t="s">
        <v>120</v>
      </c>
      <c r="E23" s="23" t="s">
        <v>119</v>
      </c>
      <c r="F23" s="23" t="n">
        <v>1</v>
      </c>
      <c r="G23" s="23" t="n">
        <v>31.42</v>
      </c>
      <c r="H23" s="52" t="n">
        <f aca="false">F23*G23</f>
        <v>31.42</v>
      </c>
    </row>
    <row r="24" customFormat="false" ht="14.25" hidden="false" customHeight="true" outlineLevel="0" collapsed="false">
      <c r="A24" s="65" t="s">
        <v>139</v>
      </c>
      <c r="B24" s="53" t="s">
        <v>38</v>
      </c>
      <c r="C24" s="54" t="n">
        <v>5824</v>
      </c>
      <c r="D24" s="51" t="s">
        <v>121</v>
      </c>
      <c r="E24" s="55" t="s">
        <v>122</v>
      </c>
      <c r="F24" s="56" t="n">
        <v>0</v>
      </c>
      <c r="G24" s="23" t="n">
        <v>229.49</v>
      </c>
      <c r="H24" s="52" t="n">
        <f aca="false">F24*G24</f>
        <v>0</v>
      </c>
    </row>
    <row r="25" customFormat="false" ht="14.25" hidden="false" customHeight="true" outlineLevel="0" collapsed="false">
      <c r="A25" s="65" t="s">
        <v>140</v>
      </c>
      <c r="B25" s="53" t="s">
        <v>38</v>
      </c>
      <c r="C25" s="36" t="n">
        <v>5896</v>
      </c>
      <c r="D25" s="57" t="s">
        <v>123</v>
      </c>
      <c r="E25" s="58" t="s">
        <v>124</v>
      </c>
      <c r="F25" s="59" t="n">
        <v>0</v>
      </c>
      <c r="G25" s="59" t="n">
        <v>64.46</v>
      </c>
      <c r="H25" s="52" t="n">
        <f aca="false">F25*G25</f>
        <v>0</v>
      </c>
    </row>
    <row r="26" customFormat="false" ht="14.25" hidden="false" customHeight="true" outlineLevel="0" collapsed="false">
      <c r="A26" s="65" t="s">
        <v>141</v>
      </c>
      <c r="B26" s="53" t="s">
        <v>38</v>
      </c>
      <c r="C26" s="36" t="n">
        <v>88631</v>
      </c>
      <c r="D26" s="57" t="s">
        <v>125</v>
      </c>
      <c r="E26" s="58" t="s">
        <v>126</v>
      </c>
      <c r="F26" s="59" t="n">
        <v>0</v>
      </c>
      <c r="G26" s="59" t="n">
        <v>544.01</v>
      </c>
      <c r="H26" s="52" t="n">
        <f aca="false">F26*G26</f>
        <v>0</v>
      </c>
    </row>
    <row r="27" customFormat="false" ht="14.25" hidden="false" customHeight="true" outlineLevel="0" collapsed="false">
      <c r="A27" s="65"/>
      <c r="B27" s="67"/>
      <c r="C27" s="67"/>
      <c r="D27" s="71"/>
      <c r="E27" s="67"/>
      <c r="F27" s="52"/>
      <c r="G27" s="52"/>
      <c r="H27" s="52"/>
    </row>
    <row r="28" customFormat="false" ht="10.5" hidden="false" customHeight="true" outlineLevel="0" collapsed="false">
      <c r="A28" s="62"/>
      <c r="B28" s="62"/>
      <c r="C28" s="62"/>
      <c r="D28" s="63"/>
      <c r="E28" s="62"/>
      <c r="F28" s="62"/>
      <c r="G28" s="62"/>
      <c r="H28" s="64"/>
    </row>
    <row r="29" customFormat="false" ht="24.75" hidden="false" customHeight="true" outlineLevel="0" collapsed="false">
      <c r="A29" s="65" t="s">
        <v>142</v>
      </c>
      <c r="B29" s="65"/>
      <c r="C29" s="65"/>
      <c r="D29" s="71" t="s">
        <v>143</v>
      </c>
      <c r="E29" s="53" t="s">
        <v>144</v>
      </c>
      <c r="F29" s="70"/>
      <c r="G29" s="70"/>
      <c r="H29" s="52" t="n">
        <f aca="false">SUM(H30:H35)</f>
        <v>218.979184</v>
      </c>
    </row>
    <row r="30" customFormat="false" ht="12.75" hidden="false" customHeight="false" outlineLevel="0" collapsed="false">
      <c r="A30" s="65" t="s">
        <v>145</v>
      </c>
      <c r="B30" s="23" t="s">
        <v>38</v>
      </c>
      <c r="C30" s="23" t="n">
        <v>88316</v>
      </c>
      <c r="D30" s="51" t="s">
        <v>118</v>
      </c>
      <c r="E30" s="23" t="s">
        <v>119</v>
      </c>
      <c r="F30" s="23" t="n">
        <v>0.5</v>
      </c>
      <c r="G30" s="23" t="n">
        <v>27.55</v>
      </c>
      <c r="H30" s="52" t="n">
        <f aca="false">F30*G30</f>
        <v>13.775</v>
      </c>
    </row>
    <row r="31" customFormat="false" ht="12.75" hidden="false" customHeight="false" outlineLevel="0" collapsed="false">
      <c r="A31" s="65" t="s">
        <v>146</v>
      </c>
      <c r="B31" s="23" t="s">
        <v>38</v>
      </c>
      <c r="C31" s="23" t="n">
        <v>88309</v>
      </c>
      <c r="D31" s="51" t="s">
        <v>120</v>
      </c>
      <c r="E31" s="23" t="s">
        <v>119</v>
      </c>
      <c r="F31" s="23" t="n">
        <v>0.5</v>
      </c>
      <c r="G31" s="23" t="n">
        <v>31.42</v>
      </c>
      <c r="H31" s="52" t="n">
        <f aca="false">F31*G31</f>
        <v>15.71</v>
      </c>
    </row>
    <row r="32" customFormat="false" ht="12.75" hidden="false" customHeight="false" outlineLevel="0" collapsed="false">
      <c r="A32" s="65" t="s">
        <v>147</v>
      </c>
      <c r="B32" s="53" t="s">
        <v>38</v>
      </c>
      <c r="C32" s="23" t="n">
        <v>5824</v>
      </c>
      <c r="D32" s="51" t="s">
        <v>121</v>
      </c>
      <c r="E32" s="55" t="s">
        <v>122</v>
      </c>
      <c r="F32" s="56" t="n">
        <v>0</v>
      </c>
      <c r="G32" s="23" t="n">
        <v>229.49</v>
      </c>
      <c r="H32" s="52" t="n">
        <f aca="false">F32*G32</f>
        <v>0</v>
      </c>
    </row>
    <row r="33" customFormat="false" ht="12.75" hidden="false" customHeight="false" outlineLevel="0" collapsed="false">
      <c r="A33" s="65" t="s">
        <v>148</v>
      </c>
      <c r="B33" s="53" t="s">
        <v>38</v>
      </c>
      <c r="C33" s="72" t="n">
        <v>5896</v>
      </c>
      <c r="D33" s="73" t="s">
        <v>123</v>
      </c>
      <c r="E33" s="58" t="s">
        <v>124</v>
      </c>
      <c r="F33" s="59" t="n">
        <v>0</v>
      </c>
      <c r="G33" s="59" t="n">
        <v>64.46</v>
      </c>
      <c r="H33" s="52" t="n">
        <f aca="false">F33*G33</f>
        <v>0</v>
      </c>
    </row>
    <row r="34" customFormat="false" ht="12.75" hidden="false" customHeight="false" outlineLevel="0" collapsed="false">
      <c r="A34" s="65" t="s">
        <v>149</v>
      </c>
      <c r="B34" s="53" t="s">
        <v>38</v>
      </c>
      <c r="C34" s="74" t="n">
        <v>97735</v>
      </c>
      <c r="D34" s="75" t="s">
        <v>150</v>
      </c>
      <c r="E34" s="58" t="s">
        <v>126</v>
      </c>
      <c r="F34" s="59" t="n">
        <v>0.0672</v>
      </c>
      <c r="G34" s="59" t="n">
        <v>2528.42</v>
      </c>
      <c r="H34" s="52" t="n">
        <f aca="false">F34*G34</f>
        <v>169.909824</v>
      </c>
    </row>
    <row r="35" customFormat="false" ht="12.75" hidden="false" customHeight="false" outlineLevel="0" collapsed="false">
      <c r="A35" s="65" t="s">
        <v>151</v>
      </c>
      <c r="B35" s="53" t="s">
        <v>38</v>
      </c>
      <c r="C35" s="72" t="n">
        <v>88631</v>
      </c>
      <c r="D35" s="73" t="s">
        <v>125</v>
      </c>
      <c r="E35" s="58" t="s">
        <v>126</v>
      </c>
      <c r="F35" s="59" t="n">
        <v>0.036</v>
      </c>
      <c r="G35" s="59" t="n">
        <v>544.01</v>
      </c>
      <c r="H35" s="52" t="n">
        <f aca="false">F35*G35</f>
        <v>19.58436</v>
      </c>
    </row>
    <row r="36" customFormat="false" ht="24.75" hidden="false" customHeight="true" outlineLevel="0" collapsed="false">
      <c r="A36" s="65"/>
      <c r="B36" s="65"/>
      <c r="C36" s="65"/>
      <c r="D36" s="71"/>
      <c r="E36" s="53"/>
      <c r="F36" s="70"/>
      <c r="G36" s="70"/>
      <c r="H36" s="52"/>
    </row>
    <row r="37" customFormat="false" ht="12.75" hidden="false" customHeight="true" outlineLevel="0" collapsed="false">
      <c r="A37" s="62"/>
      <c r="B37" s="62"/>
      <c r="C37" s="62"/>
      <c r="D37" s="63"/>
      <c r="E37" s="62"/>
      <c r="F37" s="62"/>
      <c r="G37" s="62"/>
      <c r="H37" s="64"/>
    </row>
    <row r="38" customFormat="false" ht="25.5" hidden="false" customHeight="true" outlineLevel="0" collapsed="false">
      <c r="A38" s="68" t="s">
        <v>152</v>
      </c>
      <c r="B38" s="68"/>
      <c r="C38" s="68"/>
      <c r="D38" s="71" t="s">
        <v>153</v>
      </c>
      <c r="E38" s="53" t="s">
        <v>144</v>
      </c>
      <c r="F38" s="53"/>
      <c r="G38" s="53"/>
      <c r="H38" s="52" t="n">
        <f aca="false">SUM(H39:H44)</f>
        <v>61.9337893333333</v>
      </c>
    </row>
    <row r="39" customFormat="false" ht="12.75" hidden="false" customHeight="false" outlineLevel="0" collapsed="false">
      <c r="A39" s="68" t="s">
        <v>154</v>
      </c>
      <c r="B39" s="23" t="s">
        <v>38</v>
      </c>
      <c r="C39" s="23" t="n">
        <v>88316</v>
      </c>
      <c r="D39" s="51" t="s">
        <v>118</v>
      </c>
      <c r="E39" s="23" t="s">
        <v>119</v>
      </c>
      <c r="F39" s="23" t="n">
        <f aca="false">40/60</f>
        <v>0.666666666666667</v>
      </c>
      <c r="G39" s="23" t="n">
        <v>27.55</v>
      </c>
      <c r="H39" s="52" t="n">
        <f aca="false">F39*G39</f>
        <v>18.3666666666667</v>
      </c>
    </row>
    <row r="40" customFormat="false" ht="12.75" hidden="false" customHeight="false" outlineLevel="0" collapsed="false">
      <c r="A40" s="68" t="s">
        <v>155</v>
      </c>
      <c r="B40" s="23" t="s">
        <v>38</v>
      </c>
      <c r="C40" s="23" t="n">
        <v>88309</v>
      </c>
      <c r="D40" s="51" t="s">
        <v>120</v>
      </c>
      <c r="E40" s="23" t="s">
        <v>119</v>
      </c>
      <c r="F40" s="23" t="n">
        <f aca="false">40/60</f>
        <v>0.666666666666667</v>
      </c>
      <c r="G40" s="23" t="n">
        <v>31.42</v>
      </c>
      <c r="H40" s="52" t="n">
        <f aca="false">F40*G40</f>
        <v>20.9466666666667</v>
      </c>
    </row>
    <row r="41" customFormat="false" ht="12.75" hidden="false" customHeight="false" outlineLevel="0" collapsed="false">
      <c r="A41" s="68" t="s">
        <v>156</v>
      </c>
      <c r="B41" s="53" t="s">
        <v>38</v>
      </c>
      <c r="C41" s="54" t="n">
        <v>5824</v>
      </c>
      <c r="D41" s="51" t="s">
        <v>121</v>
      </c>
      <c r="E41" s="55" t="s">
        <v>122</v>
      </c>
      <c r="F41" s="56"/>
      <c r="G41" s="23" t="n">
        <v>229.49</v>
      </c>
      <c r="H41" s="52" t="n">
        <f aca="false">F41*G41</f>
        <v>0</v>
      </c>
    </row>
    <row r="42" customFormat="false" ht="12.75" hidden="false" customHeight="false" outlineLevel="0" collapsed="false">
      <c r="A42" s="68" t="s">
        <v>157</v>
      </c>
      <c r="B42" s="53" t="s">
        <v>38</v>
      </c>
      <c r="C42" s="36" t="n">
        <v>5896</v>
      </c>
      <c r="D42" s="57" t="s">
        <v>123</v>
      </c>
      <c r="E42" s="58" t="s">
        <v>124</v>
      </c>
      <c r="F42" s="59"/>
      <c r="G42" s="59" t="n">
        <v>64.46</v>
      </c>
      <c r="H42" s="52" t="n">
        <f aca="false">F42*G42</f>
        <v>0</v>
      </c>
    </row>
    <row r="43" customFormat="false" ht="14.25" hidden="false" customHeight="true" outlineLevel="0" collapsed="false">
      <c r="A43" s="68" t="s">
        <v>158</v>
      </c>
      <c r="B43" s="68" t="s">
        <v>38</v>
      </c>
      <c r="C43" s="53" t="n">
        <v>43386</v>
      </c>
      <c r="D43" s="75" t="s">
        <v>159</v>
      </c>
      <c r="E43" s="53" t="s">
        <v>144</v>
      </c>
      <c r="F43" s="59" t="n">
        <v>0.0672</v>
      </c>
      <c r="G43" s="53" t="n">
        <v>45.18</v>
      </c>
      <c r="H43" s="70" t="n">
        <f aca="false">G43*F43</f>
        <v>3.036096</v>
      </c>
    </row>
    <row r="44" customFormat="false" ht="25.5" hidden="false" customHeight="true" outlineLevel="0" collapsed="false">
      <c r="A44" s="68" t="s">
        <v>160</v>
      </c>
      <c r="B44" s="53" t="s">
        <v>38</v>
      </c>
      <c r="C44" s="36" t="n">
        <v>88631</v>
      </c>
      <c r="D44" s="76" t="s">
        <v>161</v>
      </c>
      <c r="E44" s="53" t="s">
        <v>126</v>
      </c>
      <c r="F44" s="59" t="n">
        <v>0.036</v>
      </c>
      <c r="G44" s="77" t="n">
        <v>544.01</v>
      </c>
      <c r="H44" s="70" t="n">
        <f aca="false">G44*F44</f>
        <v>19.58436</v>
      </c>
      <c r="J44" s="78"/>
    </row>
    <row r="45" customFormat="false" ht="12.75" hidden="false" customHeight="true" outlineLevel="0" collapsed="false">
      <c r="A45" s="62"/>
      <c r="B45" s="62"/>
      <c r="C45" s="62"/>
      <c r="D45" s="63"/>
      <c r="E45" s="62"/>
      <c r="F45" s="62"/>
      <c r="G45" s="62"/>
      <c r="H45" s="64"/>
    </row>
    <row r="46" customFormat="false" ht="24.75" hidden="false" customHeight="true" outlineLevel="0" collapsed="false">
      <c r="A46" s="53" t="s">
        <v>162</v>
      </c>
      <c r="B46" s="53"/>
      <c r="C46" s="53"/>
      <c r="D46" s="71" t="s">
        <v>163</v>
      </c>
      <c r="E46" s="53"/>
      <c r="F46" s="53"/>
      <c r="G46" s="53"/>
      <c r="H46" s="52" t="n">
        <f aca="false">SUM(H47:H51)</f>
        <v>348.96</v>
      </c>
    </row>
    <row r="47" customFormat="false" ht="12.75" hidden="false" customHeight="false" outlineLevel="0" collapsed="false">
      <c r="A47" s="53" t="s">
        <v>164</v>
      </c>
      <c r="B47" s="23" t="s">
        <v>38</v>
      </c>
      <c r="C47" s="23" t="n">
        <v>88316</v>
      </c>
      <c r="D47" s="51" t="s">
        <v>118</v>
      </c>
      <c r="E47" s="23" t="s">
        <v>119</v>
      </c>
      <c r="F47" s="23" t="n">
        <v>1</v>
      </c>
      <c r="G47" s="23" t="n">
        <v>27.55</v>
      </c>
      <c r="H47" s="52" t="n">
        <f aca="false">F47*G47</f>
        <v>27.55</v>
      </c>
    </row>
    <row r="48" customFormat="false" ht="12.75" hidden="false" customHeight="false" outlineLevel="0" collapsed="false">
      <c r="A48" s="53" t="s">
        <v>165</v>
      </c>
      <c r="B48" s="23" t="s">
        <v>38</v>
      </c>
      <c r="C48" s="23" t="n">
        <v>88309</v>
      </c>
      <c r="D48" s="51" t="s">
        <v>120</v>
      </c>
      <c r="E48" s="23" t="s">
        <v>119</v>
      </c>
      <c r="F48" s="23" t="n">
        <v>1</v>
      </c>
      <c r="G48" s="23" t="n">
        <v>31.42</v>
      </c>
      <c r="H48" s="52" t="n">
        <f aca="false">F48*G48</f>
        <v>31.42</v>
      </c>
    </row>
    <row r="49" customFormat="false" ht="12.75" hidden="false" customHeight="false" outlineLevel="0" collapsed="false">
      <c r="A49" s="53" t="s">
        <v>166</v>
      </c>
      <c r="B49" s="53" t="s">
        <v>38</v>
      </c>
      <c r="C49" s="54" t="n">
        <v>5824</v>
      </c>
      <c r="D49" s="51" t="s">
        <v>121</v>
      </c>
      <c r="E49" s="55" t="s">
        <v>122</v>
      </c>
      <c r="F49" s="56" t="n">
        <v>0</v>
      </c>
      <c r="G49" s="23" t="n">
        <v>229.49</v>
      </c>
      <c r="H49" s="52" t="n">
        <f aca="false">F49*G49</f>
        <v>0</v>
      </c>
    </row>
    <row r="50" customFormat="false" ht="14.25" hidden="false" customHeight="true" outlineLevel="0" collapsed="false">
      <c r="A50" s="53" t="s">
        <v>167</v>
      </c>
      <c r="B50" s="53" t="s">
        <v>38</v>
      </c>
      <c r="C50" s="36" t="n">
        <v>5896</v>
      </c>
      <c r="D50" s="57" t="s">
        <v>123</v>
      </c>
      <c r="E50" s="58" t="s">
        <v>124</v>
      </c>
      <c r="F50" s="59" t="n">
        <v>0</v>
      </c>
      <c r="G50" s="59" t="n">
        <v>64.46</v>
      </c>
      <c r="H50" s="52" t="n">
        <f aca="false">F50*G50</f>
        <v>0</v>
      </c>
    </row>
    <row r="51" customFormat="false" ht="14.25" hidden="false" customHeight="true" outlineLevel="0" collapsed="false">
      <c r="A51" s="53" t="s">
        <v>168</v>
      </c>
      <c r="B51" s="53" t="s">
        <v>38</v>
      </c>
      <c r="C51" s="53" t="n">
        <v>11245</v>
      </c>
      <c r="D51" s="75" t="s">
        <v>169</v>
      </c>
      <c r="E51" s="53" t="s">
        <v>170</v>
      </c>
      <c r="F51" s="53" t="n">
        <v>1</v>
      </c>
      <c r="G51" s="53" t="n">
        <v>289.99</v>
      </c>
      <c r="H51" s="52" t="n">
        <f aca="false">F51*G51</f>
        <v>289.99</v>
      </c>
    </row>
    <row r="52" customFormat="false" ht="25.5" hidden="false" customHeight="true" outlineLevel="0" collapsed="false">
      <c r="A52" s="53"/>
      <c r="B52" s="53"/>
      <c r="C52" s="53"/>
      <c r="D52" s="76"/>
      <c r="E52" s="53"/>
      <c r="F52" s="53"/>
      <c r="G52" s="77"/>
      <c r="H52" s="70"/>
    </row>
    <row r="53" customFormat="false" ht="12.75" hidden="false" customHeight="true" outlineLevel="0" collapsed="false">
      <c r="A53" s="62"/>
      <c r="B53" s="62"/>
      <c r="C53" s="62"/>
      <c r="D53" s="63"/>
      <c r="E53" s="62"/>
      <c r="F53" s="62"/>
      <c r="G53" s="62"/>
      <c r="H53" s="64"/>
    </row>
    <row r="54" customFormat="false" ht="25.5" hidden="false" customHeight="true" outlineLevel="0" collapsed="false">
      <c r="A54" s="53" t="s">
        <v>171</v>
      </c>
      <c r="B54" s="53"/>
      <c r="C54" s="53"/>
      <c r="D54" s="71" t="s">
        <v>172</v>
      </c>
      <c r="E54" s="53"/>
      <c r="F54" s="53"/>
      <c r="G54" s="53"/>
      <c r="H54" s="52" t="n">
        <f aca="false">SUM(H55:H60)</f>
        <v>75.2034</v>
      </c>
    </row>
    <row r="55" customFormat="false" ht="12.75" hidden="false" customHeight="false" outlineLevel="0" collapsed="false">
      <c r="A55" s="53" t="s">
        <v>173</v>
      </c>
      <c r="B55" s="23" t="s">
        <v>38</v>
      </c>
      <c r="C55" s="23" t="n">
        <v>88316</v>
      </c>
      <c r="D55" s="51" t="s">
        <v>118</v>
      </c>
      <c r="E55" s="23" t="s">
        <v>119</v>
      </c>
      <c r="F55" s="23" t="n">
        <v>0.5</v>
      </c>
      <c r="G55" s="23" t="n">
        <v>27.55</v>
      </c>
      <c r="H55" s="52" t="n">
        <f aca="false">G55*F55</f>
        <v>13.775</v>
      </c>
    </row>
    <row r="56" customFormat="false" ht="12.75" hidden="false" customHeight="false" outlineLevel="0" collapsed="false">
      <c r="A56" s="53" t="s">
        <v>174</v>
      </c>
      <c r="B56" s="23" t="s">
        <v>38</v>
      </c>
      <c r="C56" s="23" t="n">
        <v>88309</v>
      </c>
      <c r="D56" s="51" t="s">
        <v>120</v>
      </c>
      <c r="E56" s="23" t="s">
        <v>119</v>
      </c>
      <c r="F56" s="23" t="n">
        <v>0.5</v>
      </c>
      <c r="G56" s="23" t="n">
        <v>31.42</v>
      </c>
      <c r="H56" s="52" t="n">
        <f aca="false">G56*F56</f>
        <v>15.71</v>
      </c>
    </row>
    <row r="57" customFormat="false" ht="12.75" hidden="false" customHeight="false" outlineLevel="0" collapsed="false">
      <c r="A57" s="53" t="s">
        <v>175</v>
      </c>
      <c r="B57" s="53" t="s">
        <v>38</v>
      </c>
      <c r="C57" s="54" t="n">
        <v>5824</v>
      </c>
      <c r="D57" s="51" t="s">
        <v>121</v>
      </c>
      <c r="E57" s="55" t="s">
        <v>122</v>
      </c>
      <c r="F57" s="56" t="n">
        <v>0</v>
      </c>
      <c r="G57" s="23" t="n">
        <v>229.49</v>
      </c>
      <c r="H57" s="52" t="n">
        <f aca="false">G57*F57</f>
        <v>0</v>
      </c>
    </row>
    <row r="58" customFormat="false" ht="12.75" hidden="false" customHeight="false" outlineLevel="0" collapsed="false">
      <c r="A58" s="53" t="s">
        <v>176</v>
      </c>
      <c r="B58" s="53" t="s">
        <v>38</v>
      </c>
      <c r="C58" s="36" t="n">
        <v>5896</v>
      </c>
      <c r="D58" s="57" t="s">
        <v>123</v>
      </c>
      <c r="E58" s="58" t="s">
        <v>124</v>
      </c>
      <c r="F58" s="59" t="n">
        <v>0</v>
      </c>
      <c r="G58" s="59" t="n">
        <v>64.46</v>
      </c>
      <c r="H58" s="52" t="n">
        <f aca="false">G58*F58</f>
        <v>0</v>
      </c>
    </row>
    <row r="59" customFormat="false" ht="34.5" hidden="false" customHeight="false" outlineLevel="0" collapsed="false">
      <c r="A59" s="53" t="s">
        <v>177</v>
      </c>
      <c r="B59" s="53" t="s">
        <v>38</v>
      </c>
      <c r="C59" s="53" t="n">
        <v>92761</v>
      </c>
      <c r="D59" s="79" t="s">
        <v>178</v>
      </c>
      <c r="E59" s="53" t="s">
        <v>179</v>
      </c>
      <c r="F59" s="80" t="n">
        <v>1.98</v>
      </c>
      <c r="G59" s="53" t="n">
        <v>12.1</v>
      </c>
      <c r="H59" s="52" t="n">
        <f aca="false">G59*F59</f>
        <v>23.958</v>
      </c>
    </row>
    <row r="60" customFormat="false" ht="25.5" hidden="false" customHeight="true" outlineLevel="0" collapsed="false">
      <c r="A60" s="53" t="s">
        <v>180</v>
      </c>
      <c r="B60" s="53" t="s">
        <v>38</v>
      </c>
      <c r="C60" s="36" t="n">
        <v>88631</v>
      </c>
      <c r="D60" s="76" t="s">
        <v>161</v>
      </c>
      <c r="E60" s="53" t="s">
        <v>126</v>
      </c>
      <c r="F60" s="53" t="n">
        <v>0.04</v>
      </c>
      <c r="G60" s="77" t="n">
        <v>544.01</v>
      </c>
      <c r="H60" s="52" t="n">
        <f aca="false">G60*F60</f>
        <v>21.7604</v>
      </c>
    </row>
    <row r="61" customFormat="false" ht="12.75" hidden="false" customHeight="true" outlineLevel="0" collapsed="false">
      <c r="A61" s="62"/>
      <c r="B61" s="62"/>
      <c r="C61" s="62"/>
      <c r="D61" s="63"/>
      <c r="E61" s="62"/>
      <c r="F61" s="62"/>
      <c r="G61" s="62"/>
      <c r="H61" s="62"/>
    </row>
    <row r="65" customFormat="false" ht="14.25" hidden="false" customHeight="true" outlineLevel="0" collapsed="false"/>
    <row r="66" customFormat="false" ht="14.25" hidden="false" customHeight="true" outlineLevel="0" collapsed="false"/>
    <row r="67" customFormat="false" ht="14.25" hidden="false" customHeight="true" outlineLevel="0" collapsed="false"/>
    <row r="68" customFormat="false" ht="14.25" hidden="false" customHeight="true" outlineLevel="0" collapsed="false"/>
    <row r="69" customFormat="false" ht="14.25" hidden="false" customHeight="true" outlineLevel="0" collapsed="false"/>
    <row r="1048576" customFormat="false" ht="12.75" hidden="false" customHeight="false" outlineLevel="0" collapsed="false"/>
  </sheetData>
  <mergeCells count="1">
    <mergeCell ref="A4:H4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2022-01-14T08:42:57Z</dcterms:created>
  <dc:creator>Alex Fabian Cardin de Sousa</dc:creator>
  <dc:description/>
  <dc:language>pt-BR</dc:language>
  <cp:lastModifiedBy/>
  <dcterms:modified xsi:type="dcterms:W3CDTF">2025-08-12T09:55:12Z</dcterms:modified>
  <cp:revision>126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