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jpeg" ContentType="image/jpe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 Orçamentária" sheetId="1" state="visible" r:id="rId3"/>
    <sheet name="Composição Veículo Transporte" sheetId="2" state="visible" r:id="rId4"/>
    <sheet name="Tempo Produtivo-Improdutivo" sheetId="3" state="visible" r:id="rId5"/>
    <sheet name="Composição Equipes" sheetId="4" state="visible" r:id="rId6"/>
    <sheet name="Composição M.O" sheetId="5" state="visible" r:id="rId7"/>
    <sheet name="Composição - materia-uso" sheetId="6" state="visible" r:id="rId8"/>
  </sheets>
  <definedNames>
    <definedName function="false" hidden="false" localSheetId="0" name="_xlnm.Print_Titles" vbProcedure="false">'Planilha Orçamentária'!$5:$5</definedName>
  </definedName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<sst xmlns="http://schemas.openxmlformats.org/spreadsheetml/2006/main" count="441" uniqueCount="230">
  <si>
    <t xml:space="preserve">PLANILHA ORÇAMENTÁRIA</t>
  </si>
  <si>
    <t xml:space="preserve">BDI Serviço</t>
  </si>
  <si>
    <t xml:space="preserve">Serviço: Manutenção nos Sistemas de Abastecimento de Água e Coletor de Esgoto</t>
  </si>
  <si>
    <t xml:space="preserve">BDI Material</t>
  </si>
  <si>
    <t xml:space="preserve">Item</t>
  </si>
  <si>
    <t xml:space="preserve">Descrição</t>
  </si>
  <si>
    <t xml:space="preserve">Und.</t>
  </si>
  <si>
    <t xml:space="preserve">Quantidade</t>
  </si>
  <si>
    <t xml:space="preserve">Pr.Unitário</t>
  </si>
  <si>
    <t xml:space="preserve">Pr.Unitário+BDI</t>
  </si>
  <si>
    <t xml:space="preserve">Pr.Total</t>
  </si>
  <si>
    <t xml:space="preserve">FONTE</t>
  </si>
  <si>
    <t xml:space="preserve">1.0</t>
  </si>
  <si>
    <t xml:space="preserve">Equipes manutenção água e esgoto</t>
  </si>
  <si>
    <t xml:space="preserve">1.1</t>
  </si>
  <si>
    <t xml:space="preserve">Equipe 1 (encanador+auxiliar)</t>
  </si>
  <si>
    <t xml:space="preserve">mês</t>
  </si>
  <si>
    <t xml:space="preserve">composição</t>
  </si>
  <si>
    <t xml:space="preserve">SINAPI</t>
  </si>
  <si>
    <t xml:space="preserve">1.2</t>
  </si>
  <si>
    <t xml:space="preserve">Equipe 2 (encanador+auxiliar)</t>
  </si>
  <si>
    <t xml:space="preserve">1.3</t>
  </si>
  <si>
    <t xml:space="preserve">Veículo para transporte  (Equipe 1 + Equipe 2)</t>
  </si>
  <si>
    <t xml:space="preserve">1.4</t>
  </si>
  <si>
    <t xml:space="preserve">Equipe 3 (manutenção/expansão redes coletoras, ramais esgoto) –   (1oficial+1 auxiliar)</t>
  </si>
  <si>
    <t xml:space="preserve">1.5</t>
  </si>
  <si>
    <t xml:space="preserve">Veículo para transporte  (Equipe 3)</t>
  </si>
  <si>
    <t xml:space="preserve">2.0.</t>
  </si>
  <si>
    <t xml:space="preserve">Equipamento</t>
  </si>
  <si>
    <t xml:space="preserve">2.1</t>
  </si>
  <si>
    <t xml:space="preserve">Retroescavadeira sobre rodas com carregadeira, tração 4x2, potência líq. 79 hp, caçamba carreg. cap. mín. 1 m3, caçamba retro cap. 0,20 m3, peso operacional mín. 6.570 kg, profundidade escavação máx. 4,37 m - chp diurno. af_06/2014</t>
  </si>
  <si>
    <t xml:space="preserve">h</t>
  </si>
  <si>
    <t xml:space="preserve">2.2</t>
  </si>
  <si>
    <t xml:space="preserve">Caminhão basculante 6m³</t>
  </si>
  <si>
    <t xml:space="preserve">2.3</t>
  </si>
  <si>
    <t xml:space="preserve">Compactador de solos de percussão (soquete) com motor a gasolina 4 tempos, potência 4 cv - chp diurno. af_08/2015</t>
  </si>
  <si>
    <t xml:space="preserve">2.4</t>
  </si>
  <si>
    <t xml:space="preserve">Cortadora de piso com motor 4 tempos a gasolina, potência de 13 hp, com disco de corte diamantado segmentado para concreto, diâmetro de 350 mm, furo de 1" (14 x 1") - chp diurno. af_08/2015</t>
  </si>
  <si>
    <t xml:space="preserve">91283</t>
  </si>
  <si>
    <t xml:space="preserve">2.5</t>
  </si>
  <si>
    <t xml:space="preserve">Motobomba trash (para água suja) auto escorvante, motor gasolina de 6,41 hp, diâmetros de sucção x recalque: 3" x 3", hm/q = 10 mca / 60 m3/h a 23 mca / 0 m3/h - chp diurno. af_10/2014</t>
  </si>
  <si>
    <t xml:space="preserve">3.0</t>
  </si>
  <si>
    <t xml:space="preserve">Material</t>
  </si>
  <si>
    <t xml:space="preserve">3.1</t>
  </si>
  <si>
    <t xml:space="preserve">Tubo coletor de esgoto pvc, jei, dn 100 mm (nbr  7362)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</si>
  <si>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</t>
  </si>
  <si>
    <t xml:space="preserve">3.2</t>
  </si>
  <si>
    <t xml:space="preserve">Tubo coletor de esgoto, pvc, jei, dn 150 mm  (nbr 7362)</t>
  </si>
  <si>
    <t xml:space="preserve">3.3</t>
  </si>
  <si>
    <t xml:space="preserve">Tubo coletor de esgoto pvc, jei, dn 200 mm (nbr 7362)</t>
  </si>
  <si>
    <t xml:space="preserve">3.4</t>
  </si>
  <si>
    <t xml:space="preserve">Tubo coletor de esgoto pvc, jei, dn 250 mm (nbr 7362)</t>
  </si>
  <si>
    <t xml:space="preserve">3.5</t>
  </si>
  <si>
    <t xml:space="preserve">Tubo coletor de esgoto pvc, jei, dn 300 mm (nbr 7362)</t>
  </si>
  <si>
    <t xml:space="preserve">3.6</t>
  </si>
  <si>
    <t xml:space="preserve">Terra para substituição material vala</t>
  </si>
  <si>
    <t xml:space="preserve">m³</t>
  </si>
  <si>
    <t xml:space="preserve">4.0</t>
  </si>
  <si>
    <t xml:space="preserve">Material – agrupado por uso</t>
  </si>
  <si>
    <t xml:space="preserve">4.1</t>
  </si>
  <si>
    <t xml:space="preserve">Base para poço de visita circular para  esgoto, em concreto pré-moldado, diâmetro interno = 1 m, profundidade = 1,45 m, excluindo tampão. af_12/2020</t>
  </si>
  <si>
    <t xml:space="preserve">4.2</t>
  </si>
  <si>
    <t xml:space="preserve">Acréscimo para poço de visita circular para  esgoto, em alvenaria com tijolos cerâmicos maciços, diâmetro interno = 1 m. af_12/2020</t>
  </si>
  <si>
    <t xml:space="preserve">4.4</t>
  </si>
  <si>
    <t xml:space="preserve">Construção de base e sub-base para pavimentação de brita graduada simples, com espessura de 15 cm - exclusive carga e transporte. af_09/2024</t>
  </si>
  <si>
    <t xml:space="preserve">5.0</t>
  </si>
  <si>
    <t xml:space="preserve">Serviços Complementares</t>
  </si>
  <si>
    <t xml:space="preserve">5.1</t>
  </si>
  <si>
    <t xml:space="preserve">Escoramento de vala, tipo pontaleteamento, com profundidade de 1,5 a 3,0 m, largura menor que 1,5 m. af_08/2020</t>
  </si>
  <si>
    <t xml:space="preserve">m²</t>
  </si>
  <si>
    <t xml:space="preserve">5.2</t>
  </si>
  <si>
    <t xml:space="preserve">Deposição de entulho p/ rcc cadastrado na cidade (considerando 1,5 ton/m³)</t>
  </si>
  <si>
    <t xml:space="preserve">ton</t>
  </si>
  <si>
    <t xml:space="preserve">Contrato SAEMAS-ESAL</t>
  </si>
  <si>
    <t xml:space="preserve">6.0</t>
  </si>
  <si>
    <t xml:space="preserve">Recomposições</t>
  </si>
  <si>
    <t xml:space="preserve">6.1</t>
  </si>
  <si>
    <t xml:space="preserve">Piso em concreto 20 mpa preparo mecânico, espessura 7cm. Af_09/2020</t>
  </si>
  <si>
    <t xml:space="preserve">6.2</t>
  </si>
  <si>
    <t xml:space="preserve">Revestimento cerâmico para piso com placas tipo esmaltada extra de dimensões 45x45 cm aplicada em ambientes de área maior que 10 m2. af_06/2014</t>
  </si>
  <si>
    <t xml:space="preserve">6.4</t>
  </si>
  <si>
    <t xml:space="preserve">Assentamento de guia (meio-fio) em trecho reto, confeccionada em concreto pré-fabricado, dimensões 100x15x13x30 cm (comprimento x base inferior x base superior x altura), para vias urbanas (uso viário). af_06/2016</t>
  </si>
  <si>
    <t xml:space="preserve">6.5</t>
  </si>
  <si>
    <t xml:space="preserve">Execução de sarjeta de concreto usinado, moldada  in loco  em trecho reto, 30 cm base x 15 cm altura. af_06/2016</t>
  </si>
  <si>
    <t xml:space="preserve">6.6</t>
  </si>
  <si>
    <t xml:space="preserve">Caixa enterrada hidráulica retangular em alvenaria com tijolos cerâmicos maciços, dimensões internas: 0,6x0,6x0,6 m para rede de esgoto. af_12/2020</t>
  </si>
  <si>
    <t xml:space="preserve">TOTAL</t>
  </si>
  <si>
    <t xml:space="preserve">COMPOSIÇÃO VEÍCULO PARA TRANSPORTE</t>
  </si>
  <si>
    <t xml:space="preserve">Consumo</t>
  </si>
  <si>
    <t xml:space="preserve">CAMINHÃO TOCO, PBT 16.000 KG, CARGA ÚTIL MÁX. 10.685 KG, DIST. ENTRE EIXOS 4,8 M, POTÊNCIA 189 CV, INCLUSIVE CARROCERIA FIXA ABERTA DE MADEIRA P/ TRANSPORTE GERAL DE CARGA SECA, DIMEN. APROX. 2,5 X 7,00 X 0,50 M - CHP DIURNO. AF_06/2014</t>
  </si>
  <si>
    <t xml:space="preserve">H</t>
  </si>
  <si>
    <t xml:space="preserve">5824</t>
  </si>
  <si>
    <t xml:space="preserve">CAMINHÃO TOCO, PESO BRUTO TOTAL 16.000 KG, CARGA ÚTIL MÁXIMA DE 10.685 KG, DISTÂNCIA ENTRE EIXOS 4,80 M, POTÊNCIA 189 CV EXCLUSIVE CARROCERIA - CHI DIURNO. AF_06/2014</t>
  </si>
  <si>
    <t xml:space="preserve">Estimativa Tempo Produtivo e Improdutivo – Caminhão transporte</t>
  </si>
  <si>
    <t xml:space="preserve">1) Usando o banco de dados da autarquia, verificamos a quilometragem percorrida em um período de
Tempo. Para o caso usamos a viatura 32, utilizada no serviços de manutenção de água. </t>
  </si>
  <si>
    <t xml:space="preserve">2) Usando velocidade média, encontramos um tempo médio de deslocamento.</t>
  </si>
  <si>
    <t xml:space="preserve">3)Verificamos a quantidade de horas trabalhadas no período</t>
  </si>
  <si>
    <t xml:space="preserve">4)Calculamos a quantidade de horas produtiva (as que o veículo está deslocando) e improdutiva (as que o veículo está aguardando a equipe)</t>
  </si>
  <si>
    <t xml:space="preserve">Período Analisado:</t>
  </si>
  <si>
    <t xml:space="preserve">Início</t>
  </si>
  <si>
    <t xml:space="preserve">Fim</t>
  </si>
  <si>
    <t xml:space="preserve">Dias úteis</t>
  </si>
  <si>
    <t xml:space="preserve">Horas (8hs) disponíveis</t>
  </si>
  <si>
    <t xml:space="preserve">Quilômetros percorridos</t>
  </si>
  <si>
    <t xml:space="preserve">Km</t>
  </si>
  <si>
    <t xml:space="preserve">Horas trabalhadas</t>
  </si>
  <si>
    <t xml:space="preserve">Equipamentos</t>
  </si>
  <si>
    <t xml:space="preserve">Velocidade Média(km/h)</t>
  </si>
  <si>
    <t xml:space="preserve">Tempo descolameto (h)</t>
  </si>
  <si>
    <t xml:space="preserve">Tempo Parado</t>
  </si>
  <si>
    <t xml:space="preserve">Hs Produtivas</t>
  </si>
  <si>
    <t xml:space="preserve">Hs Improdutivas</t>
  </si>
  <si>
    <t xml:space="preserve">Caminhão carroceria</t>
  </si>
  <si>
    <t xml:space="preserve">Tempo deslocamento foi calculado usando a
Fórmula</t>
  </si>
  <si>
    <t xml:space="preserve">Velo.Média</t>
  </si>
  <si>
    <t xml:space="preserve">Tempo parado: Horas disponíveis – tempo deslocamento</t>
  </si>
  <si>
    <t xml:space="preserve">Hs.Produtivas: Tempo deslocamento/Horas disponíveis</t>
  </si>
  <si>
    <t xml:space="preserve">Hs Improdutivas: Tempo Parado/Horas disponíveis</t>
  </si>
  <si>
    <t xml:space="preserve">COMPOSIÇÕES AUXILIARES</t>
  </si>
  <si>
    <t xml:space="preserve">CUSTO MENSAL – EQUIPE (Manutenção Água)</t>
  </si>
  <si>
    <t xml:space="preserve">UND</t>
  </si>
  <si>
    <t xml:space="preserve">Qtd.</t>
  </si>
  <si>
    <t xml:space="preserve">CUSTO/UNIT</t>
  </si>
  <si>
    <t xml:space="preserve">Encanador</t>
  </si>
  <si>
    <t xml:space="preserve">Auxiliar</t>
  </si>
  <si>
    <t xml:space="preserve">SUBTOTAL</t>
  </si>
  <si>
    <t xml:space="preserve">2.0</t>
  </si>
  <si>
    <t xml:space="preserve">CUSTO MENSAL – EQUIPE (Manutenção Esgoto)</t>
  </si>
  <si>
    <t xml:space="preserve">Encanador + Insalubridade</t>
  </si>
  <si>
    <t xml:space="preserve">COMPOSIÇÃO MÃO DE OBRA</t>
  </si>
  <si>
    <t xml:space="preserve">ENCANADOR</t>
  </si>
  <si>
    <t xml:space="preserve">DESCRIÇÃO</t>
  </si>
  <si>
    <t xml:space="preserve">UND.</t>
  </si>
  <si>
    <t xml:space="preserve">CONSUMO</t>
  </si>
  <si>
    <t xml:space="preserve">PR.UN.</t>
  </si>
  <si>
    <t xml:space="preserve">PR.TOTAL</t>
  </si>
  <si>
    <t xml:space="preserve">TRANSPORTE - MENSALISTA (COLETADO CAIXA - ENCARGOS COMPLEMENTARES)</t>
  </si>
  <si>
    <t xml:space="preserve">MES</t>
  </si>
  <si>
    <t xml:space="preserve">1,0000000</t>
  </si>
  <si>
    <t xml:space="preserve">179,74</t>
  </si>
  <si>
    <t xml:space="preserve">40861</t>
  </si>
  <si>
    <t xml:space="preserve">ALIMENTACAO - MENSALISTA (COLETADO CAIXA - ENCARGOS COMPLEMENTARES)</t>
  </si>
  <si>
    <t xml:space="preserve">765,85</t>
  </si>
  <si>
    <t xml:space="preserve">40862</t>
  </si>
  <si>
    <t xml:space="preserve">EXAMES - MENSALISTA (COLETADO CAIXA - ENCARGOS COMPLEMENTARES)</t>
  </si>
  <si>
    <t xml:space="preserve">252,08</t>
  </si>
  <si>
    <t xml:space="preserve">40863</t>
  </si>
  <si>
    <t xml:space="preserve">SEGURO - MENSALISTA (COLETADO CAIXA - ENCARGOS COMPLEMENTARES)</t>
  </si>
  <si>
    <t xml:space="preserve">7,31</t>
  </si>
  <si>
    <t xml:space="preserve">40864</t>
  </si>
  <si>
    <t xml:space="preserve">ENCANADOR OU BOMBEIRO HIDRAULICO (MENSALISTA)</t>
  </si>
  <si>
    <t xml:space="preserve">SINDUSCON-SP</t>
  </si>
  <si>
    <t xml:space="preserve">ENCARGOS SOCIAIS 47,74%</t>
  </si>
  <si>
    <t xml:space="preserve">FERRAMENTAS - FAMILIA ENCANADOR - MENSALISTA (ENCARGOS COMPLEMENTARES - COLETADO CAIXA)</t>
  </si>
  <si>
    <t xml:space="preserve">59,28</t>
  </si>
  <si>
    <t xml:space="preserve">43473</t>
  </si>
  <si>
    <t xml:space="preserve">EPI - FAMILIA ENCANADOR - MENSALISTA (ENCARGOS COMPLEMENTARES - COLETADO CAIXA)</t>
  </si>
  <si>
    <t xml:space="preserve">199,20</t>
  </si>
  <si>
    <t xml:space="preserve">43497</t>
  </si>
  <si>
    <t xml:space="preserve">CURSO DE CAPACITAÇÃO PARA ENCANADOR OU BOMBEIRO HIDRÁULICO (ENCARGOS COMPLEMENTARES) - MENSALISTA</t>
  </si>
  <si>
    <t xml:space="preserve">68,47</t>
  </si>
  <si>
    <t xml:space="preserve">101316</t>
  </si>
  <si>
    <t xml:space="preserve">INSALUBRIDADE 40% SALÁRIO MÍNIMO</t>
  </si>
  <si>
    <t xml:space="preserve">TOTAL ENCANADOR</t>
  </si>
  <si>
    <t xml:space="preserve">AUXILIAR</t>
  </si>
  <si>
    <t xml:space="preserve">Pr.Un.</t>
  </si>
  <si>
    <t xml:space="preserve">Fonte</t>
  </si>
  <si>
    <t xml:space="preserve">AUXILIAR DE ENCANADOR OU BOMBEIRO HIDRAULICO (MENSALISTA)</t>
  </si>
  <si>
    <t xml:space="preserve">CURSO DE CAPACITAÇÃO PARA AUXILIAR DE ENCANADOR OU BOMBEIRO HIDRÁULICO (ENCARGOS COMPLEMENTARES) - MENSALISTA</t>
  </si>
  <si>
    <t xml:space="preserve">53,32</t>
  </si>
  <si>
    <t xml:space="preserve">101296</t>
  </si>
  <si>
    <t xml:space="preserve">TOTAL AUXILIAR</t>
  </si>
  <si>
    <t xml:space="preserve">BASE PARA POÇO DE VISITA CIRCULAR PARA ESGOTO, EM CONCRETO PRÉ-MOLDADO, DIÂMETRO INTERNO = 0,80 M, PROFUNDIDADE = 1,35 M, EXCLUINDO TAMPÃO. AF_12/2020_PA</t>
  </si>
  <si>
    <t xml:space="preserve">TIJOLO CERAMICO MACICO COMUM DE *5 X 10 X 20* CM (L X A X C)</t>
  </si>
  <si>
    <t xml:space="preserve">UN</t>
  </si>
  <si>
    <t xml:space="preserve">31,3274000</t>
  </si>
  <si>
    <t xml:space="preserve">0,55</t>
  </si>
  <si>
    <t xml:space="preserve">7258</t>
  </si>
  <si>
    <t xml:space="preserve">ANEL EM CONCRETO ARMADO, LISO, PARA POCOS DE VISITAS, POCOS DE INSPECAO, FOSSAS SEPTICAS E SUMIDOUROS, SEM FUNDO, DIAMETRO INTERNO DE 0,80 M E ALTURA DE 0,50 M</t>
  </si>
  <si>
    <t xml:space="preserve">174,28</t>
  </si>
  <si>
    <t xml:space="preserve">12544</t>
  </si>
  <si>
    <t xml:space="preserve">ANEL EM CONCRETO ARMADO, LISO, PARA POCOS DE VISITAS, POCOS DE INSPECAO, FOSSAS SEPTICAS E SUMIDOUROS, COM FUNDO, DIAMETRO INTERNO DE 0,80 M E ALTURA DE 0,50 M</t>
  </si>
  <si>
    <t xml:space="preserve">246,05</t>
  </si>
  <si>
    <t xml:space="preserve">43442</t>
  </si>
  <si>
    <t xml:space="preserve">PEÇA CIRCULAR PRÉ-MOLDADA, VOLUME DE CONCRETO DE 10 A 30 LITROS, TAXA DE FIBRA DE POLIPROPILENO APROXIMADA DE 6 KG/M³. AF_03/2024_PS</t>
  </si>
  <si>
    <t xml:space="preserve">M3</t>
  </si>
  <si>
    <t xml:space="preserve">0,0221000</t>
  </si>
  <si>
    <t xml:space="preserve">3.906,47</t>
  </si>
  <si>
    <t xml:space="preserve">97738</t>
  </si>
  <si>
    <t xml:space="preserve">PEÇA CIRCULAR PRÉ-MOLDADA, VOLUME DE CONCRETO DE 30 A 100 LITROS, TAXA DE AÇO APROXIMADA DE 30KG/M³. AF_03/2024</t>
  </si>
  <si>
    <t xml:space="preserve">0,0662000</t>
  </si>
  <si>
    <t xml:space="preserve">2.818,11</t>
  </si>
  <si>
    <t xml:space="preserve">97739</t>
  </si>
  <si>
    <t xml:space="preserve">ARGAMASSA TRAÇO 1:3 (EM VOLUME DE CIMENTO E AREIA MÉDIA ÚMIDA) COM ADIÇÃO DE IMPERMEABILIZANTE, PREPARO MECÂNICO COM BETONEIRA 400 L. AF_08/2019</t>
  </si>
  <si>
    <t xml:space="preserve">0,0569000</t>
  </si>
  <si>
    <t xml:space="preserve">611,61</t>
  </si>
  <si>
    <t xml:space="preserve">100475</t>
  </si>
  <si>
    <t xml:space="preserve">PREPARO DE FUNDO DE VALA COM LARGURA MENOR QUE 1,5 M, COM CAMADA DE BRITA, LANÇAMENTO MECANIZADO. AF_08/2020</t>
  </si>
  <si>
    <t xml:space="preserve">0,4152000</t>
  </si>
  <si>
    <t xml:space="preserve">229,21</t>
  </si>
  <si>
    <t xml:space="preserve">101623</t>
  </si>
  <si>
    <t xml:space="preserve">ACRÉSCIMO PARA POÇO DE VISITA CIRCULAR PARA ESGOTO, EM CONCRETO PRÉ-MOLDADO, DIÂMETRO INTERNO = 1 M. AF_12/2020</t>
  </si>
  <si>
    <t xml:space="preserve">ANEL EM CONCRETO ARMADO, LISO, PARA POCOS DE VISITAS, POCOS DE INSPECAO, FOSSAS SEPTICAS E SUMIDOUROS, SEM FUNDO, DIAMETRO INTERNO DE 1,00 M E ALTURA DE 0,50 M</t>
  </si>
  <si>
    <t xml:space="preserve">2,0000000</t>
  </si>
  <si>
    <t xml:space="preserve">234,40</t>
  </si>
  <si>
    <t xml:space="preserve">468,80</t>
  </si>
  <si>
    <t xml:space="preserve">12547</t>
  </si>
  <si>
    <t xml:space="preserve">0,0181000</t>
  </si>
  <si>
    <t xml:space="preserve">11,07</t>
  </si>
  <si>
    <t xml:space="preserve">ACRÉSCIMO PARA POÇO DE VISITA CIRCULAR PARA  ESGOTO, EM ALVENARIA COM TIJOLOS CERÂMICOS MACIÇOS, DIÂMETRO INTERNO = 1 M. AF_12/2020</t>
  </si>
  <si>
    <t xml:space="preserve">474,8089000</t>
  </si>
  <si>
    <t xml:space="preserve">ARGAMASSA TRAÇO 1:4 (EM VOLUME DE CIMENTO E AREIA GROSSA ÚMIDA) PARA CHAPISCO CONVENCIONAL, PREPARO MECÂNICO COM BETONEIRA 400 L. AF_08/2019</t>
  </si>
  <si>
    <t xml:space="preserve">0,0317000</t>
  </si>
  <si>
    <t xml:space="preserve">407,42</t>
  </si>
  <si>
    <t xml:space="preserve">87316</t>
  </si>
  <si>
    <t xml:space="preserve">GRAUTEAMENTO DE CINTA SUPERIOR OU DE VERGA EM ALVENARIA ESTRUTURAL. AF_09/2021</t>
  </si>
  <si>
    <t xml:space="preserve">0,0314000</t>
  </si>
  <si>
    <t xml:space="preserve">930,85</t>
  </si>
  <si>
    <t xml:space="preserve">89995</t>
  </si>
  <si>
    <t xml:space="preserve">ARMAÇÃO DE CINTA DE ALVENARIA ESTRUTURAL; DIÂMETRO DE 10,0 MM. AF_09/2021</t>
  </si>
  <si>
    <t xml:space="preserve">KG</t>
  </si>
  <si>
    <t xml:space="preserve">0,9692000</t>
  </si>
  <si>
    <t xml:space="preserve">10,06</t>
  </si>
  <si>
    <t xml:space="preserve">89998</t>
  </si>
  <si>
    <t xml:space="preserve">FABRICAÇÃO, MONTAGEM E DESMONTAGEM DE FÔRMA PARA VIGA BALDRAME, EM MADEIRA SERRADA, E=25 MM, 4 UTILIZAÇÕES. AF_01/2024</t>
  </si>
  <si>
    <t xml:space="preserve">M2</t>
  </si>
  <si>
    <t xml:space="preserve">0,3142000</t>
  </si>
  <si>
    <t xml:space="preserve">68,75</t>
  </si>
  <si>
    <t xml:space="preserve">96536</t>
  </si>
  <si>
    <t xml:space="preserve">0,5499000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</si>
</sst>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0.00%"/>
    <numFmt numFmtId="166" formatCode="#,##0.00"/>
    <numFmt numFmtId="167" formatCode="[$R$-416]\ #,##0.00;[RED]\-[$R$-416]\ #,##0.00"/>
    <numFmt numFmtId="168" formatCode="General"/>
    <numFmt numFmtId="169" formatCode="dd/mm/yy"/>
    <numFmt numFmtId="170" formatCode="0.00"/>
    <numFmt numFmtId="171" formatCode="#,###.00"/>
  </numFmts>
  <fonts count="11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b val="true"/>
      <i val="true"/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color rgb="FF005BAB"/>
      <name val="Arial"/>
      <family val="2"/>
      <charset val="1"/>
    </font>
    <font>
      <b val="true"/>
      <sz val="14"/>
      <name val="Arial"/>
      <family val="2"/>
      <charset val="1"/>
    </font>
    <font>
      <b val="true"/>
      <sz val="10"/>
      <color rgb="FFFFFFFF"/>
      <name val="Arial"/>
      <family val="2"/>
      <charset val="1"/>
    </font>
    <font>
      <sz val="10"/>
      <name val="Courier New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000000"/>
        <bgColor rgb="FF003300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justify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6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7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3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1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4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5BAB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</xdr:col>
      <xdr:colOff>1835280</xdr:colOff>
      <xdr:row>0</xdr:row>
      <xdr:rowOff>0</xdr:rowOff>
    </xdr:from>
    <xdr:to>
      <xdr:col>5</xdr:col>
      <xdr:colOff>1121400</xdr:colOff>
      <xdr:row>1</xdr:row>
      <xdr:rowOff>10440</xdr:rowOff>
    </xdr:to>
    <xdr:pic>
      <xdr:nvPicPr>
        <xdr:cNvPr id="0" name="Figuras 2" descr=""/>
        <xdr:cNvPicPr/>
      </xdr:nvPicPr>
      <xdr:blipFill>
        <a:blip r:embed="rId1"/>
        <a:stretch/>
      </xdr:blipFill>
      <xdr:spPr>
        <a:xfrm>
          <a:off x="2288160" y="0"/>
          <a:ext cx="6105960" cy="89640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51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G38" activeCellId="0" sqref="G38"/>
    </sheetView>
  </sheetViews>
  <sheetFormatPr defaultColWidth="11.5703125" defaultRowHeight="12.75" zeroHeight="false" outlineLevelRow="0" outlineLevelCol="0"/>
  <cols>
    <col collapsed="false" customWidth="true" hidden="false" outlineLevel="0" max="1" min="1" style="1" width="6.43"/>
    <col collapsed="false" customWidth="true" hidden="false" outlineLevel="0" max="2" min="2" style="2" width="59.71"/>
    <col collapsed="false" customWidth="true" hidden="false" outlineLevel="0" max="3" min="3" style="1" width="6"/>
    <col collapsed="false" customWidth="true" hidden="false" outlineLevel="0" max="4" min="4" style="1" width="14.86"/>
    <col collapsed="false" customWidth="true" hidden="false" outlineLevel="0" max="6" min="5" style="0" width="16.19"/>
    <col collapsed="false" customWidth="true" hidden="false" outlineLevel="0" max="7" min="7" style="0" width="21.42"/>
    <col collapsed="false" customWidth="true" hidden="false" outlineLevel="0" max="9" min="9" style="0" width="7.71"/>
    <col collapsed="false" customWidth="true" hidden="false" outlineLevel="0" max="11" min="11" style="0" width="15"/>
  </cols>
  <sheetData>
    <row r="1" customFormat="false" ht="69.75" hidden="false" customHeight="true" outlineLevel="0" collapsed="false">
      <c r="A1" s="3"/>
      <c r="B1" s="3"/>
      <c r="C1" s="3"/>
      <c r="D1" s="3"/>
      <c r="E1" s="3"/>
      <c r="F1" s="3"/>
      <c r="G1" s="3"/>
      <c r="H1" s="3"/>
      <c r="I1" s="3"/>
    </row>
    <row r="2" customFormat="false" ht="12.75" hidden="false" customHeight="false" outlineLevel="0" collapsed="false">
      <c r="A2" s="4"/>
      <c r="B2" s="5"/>
      <c r="C2" s="5"/>
      <c r="D2" s="5"/>
    </row>
    <row r="3" customFormat="false" ht="12.75" hidden="false" customHeight="false" outlineLevel="0" collapsed="false">
      <c r="A3" s="3" t="s">
        <v>0</v>
      </c>
      <c r="B3" s="3"/>
      <c r="C3" s="3"/>
      <c r="D3" s="3"/>
      <c r="E3" s="3"/>
      <c r="F3" s="3"/>
      <c r="G3" s="3"/>
      <c r="H3" s="5" t="s">
        <v>1</v>
      </c>
      <c r="I3" s="6" t="n">
        <v>0.287</v>
      </c>
    </row>
    <row r="4" customFormat="false" ht="12.75" hidden="false" customHeight="false" outlineLevel="0" collapsed="false">
      <c r="A4" s="3" t="s">
        <v>2</v>
      </c>
      <c r="B4" s="3"/>
      <c r="C4" s="3"/>
      <c r="D4" s="3"/>
      <c r="E4" s="3"/>
      <c r="F4" s="3"/>
      <c r="G4" s="3"/>
      <c r="H4" s="5" t="s">
        <v>3</v>
      </c>
      <c r="I4" s="6" t="n">
        <v>0.168</v>
      </c>
    </row>
    <row r="5" customFormat="false" ht="12.75" hidden="false" customHeight="false" outlineLevel="0" collapsed="false">
      <c r="A5" s="7" t="s">
        <v>4</v>
      </c>
      <c r="B5" s="7" t="s">
        <v>5</v>
      </c>
      <c r="C5" s="7" t="s">
        <v>6</v>
      </c>
      <c r="D5" s="7" t="s">
        <v>7</v>
      </c>
      <c r="E5" s="8" t="s">
        <v>8</v>
      </c>
      <c r="F5" s="8" t="s">
        <v>9</v>
      </c>
      <c r="G5" s="8" t="s">
        <v>10</v>
      </c>
      <c r="H5" s="9" t="s">
        <v>11</v>
      </c>
      <c r="I5" s="9"/>
    </row>
    <row r="6" customFormat="false" ht="12.75" hidden="false" customHeight="false" outlineLevel="0" collapsed="false">
      <c r="A6" s="7" t="s">
        <v>12</v>
      </c>
      <c r="B6" s="10" t="s">
        <v>13</v>
      </c>
      <c r="C6" s="7"/>
      <c r="D6" s="7"/>
      <c r="E6" s="11"/>
      <c r="F6" s="11"/>
      <c r="G6" s="11"/>
      <c r="H6" s="11"/>
      <c r="I6" s="11"/>
    </row>
    <row r="7" customFormat="false" ht="12.75" hidden="false" customHeight="false" outlineLevel="0" collapsed="false">
      <c r="A7" s="12" t="s">
        <v>14</v>
      </c>
      <c r="B7" s="13" t="s">
        <v>15</v>
      </c>
      <c r="C7" s="12" t="s">
        <v>16</v>
      </c>
      <c r="D7" s="12" t="n">
        <v>12</v>
      </c>
      <c r="E7" s="14" t="n">
        <f aca="false">'Composição Equipes'!F6</f>
        <v>8078.373808</v>
      </c>
      <c r="F7" s="14" t="n">
        <f aca="false">E7*(1+$I$3)</f>
        <v>10396.867090896</v>
      </c>
      <c r="G7" s="14" t="n">
        <f aca="false">F7*D7</f>
        <v>124762.405090752</v>
      </c>
      <c r="H7" s="11" t="s">
        <v>17</v>
      </c>
      <c r="I7" s="11" t="s">
        <v>18</v>
      </c>
    </row>
    <row r="8" customFormat="false" ht="12.75" hidden="false" customHeight="false" outlineLevel="0" collapsed="false">
      <c r="A8" s="12" t="s">
        <v>19</v>
      </c>
      <c r="B8" s="13" t="s">
        <v>20</v>
      </c>
      <c r="C8" s="12" t="s">
        <v>16</v>
      </c>
      <c r="D8" s="12" t="n">
        <v>12</v>
      </c>
      <c r="E8" s="14" t="n">
        <f aca="false">'Composição Equipes'!F6</f>
        <v>8078.373808</v>
      </c>
      <c r="F8" s="14" t="n">
        <f aca="false">E8*(1+$I$3)</f>
        <v>10396.867090896</v>
      </c>
      <c r="G8" s="14" t="n">
        <f aca="false">F8*D8</f>
        <v>124762.405090752</v>
      </c>
      <c r="H8" s="11" t="s">
        <v>17</v>
      </c>
      <c r="I8" s="11" t="s">
        <v>18</v>
      </c>
    </row>
    <row r="9" customFormat="false" ht="12.75" hidden="false" customHeight="false" outlineLevel="0" collapsed="false">
      <c r="A9" s="12" t="s">
        <v>21</v>
      </c>
      <c r="B9" s="13" t="s">
        <v>22</v>
      </c>
      <c r="C9" s="12"/>
      <c r="D9" s="12" t="n">
        <v>12</v>
      </c>
      <c r="E9" s="14" t="n">
        <f aca="false">'Composição Veículo Transporte'!E6</f>
        <v>17307.5056</v>
      </c>
      <c r="F9" s="14" t="n">
        <f aca="false">E9*(1+$I$3)</f>
        <v>22274.7597072</v>
      </c>
      <c r="G9" s="14" t="n">
        <f aca="false">F9*D9</f>
        <v>267297.1164864</v>
      </c>
      <c r="H9" s="11" t="s">
        <v>17</v>
      </c>
      <c r="I9" s="11" t="s">
        <v>18</v>
      </c>
    </row>
    <row r="10" customFormat="false" ht="24.05" hidden="false" customHeight="false" outlineLevel="0" collapsed="false">
      <c r="A10" s="12" t="s">
        <v>23</v>
      </c>
      <c r="B10" s="13" t="s">
        <v>24</v>
      </c>
      <c r="C10" s="12" t="s">
        <v>16</v>
      </c>
      <c r="D10" s="12" t="n">
        <v>12</v>
      </c>
      <c r="E10" s="14" t="n">
        <f aca="false">'Composição Equipes'!F10</f>
        <v>12448.424442</v>
      </c>
      <c r="F10" s="14" t="n">
        <f aca="false">E10*(1+$I$3)</f>
        <v>16021.122256854</v>
      </c>
      <c r="G10" s="14" t="n">
        <f aca="false">F10*D10</f>
        <v>192253.467082248</v>
      </c>
      <c r="H10" s="11" t="s">
        <v>17</v>
      </c>
      <c r="I10" s="11" t="s">
        <v>18</v>
      </c>
    </row>
    <row r="11" customFormat="false" ht="12.75" hidden="false" customHeight="false" outlineLevel="0" collapsed="false">
      <c r="A11" s="12" t="s">
        <v>25</v>
      </c>
      <c r="B11" s="13" t="s">
        <v>26</v>
      </c>
      <c r="C11" s="12" t="s">
        <v>16</v>
      </c>
      <c r="D11" s="12" t="n">
        <v>12</v>
      </c>
      <c r="E11" s="14" t="n">
        <f aca="false">'Composição Veículo Transporte'!E6</f>
        <v>17307.5056</v>
      </c>
      <c r="F11" s="14" t="n">
        <f aca="false">E11*(1+$I$3)</f>
        <v>22274.7597072</v>
      </c>
      <c r="G11" s="14" t="n">
        <f aca="false">F11*D11</f>
        <v>267297.1164864</v>
      </c>
      <c r="H11" s="11" t="s">
        <v>17</v>
      </c>
      <c r="I11" s="11" t="s">
        <v>18</v>
      </c>
    </row>
    <row r="12" customFormat="false" ht="12.75" hidden="false" customHeight="false" outlineLevel="0" collapsed="false">
      <c r="A12" s="15" t="s">
        <v>27</v>
      </c>
      <c r="B12" s="16" t="s">
        <v>28</v>
      </c>
      <c r="C12" s="12"/>
      <c r="D12" s="12"/>
      <c r="E12" s="14"/>
      <c r="F12" s="14"/>
      <c r="G12" s="14"/>
      <c r="H12" s="11"/>
      <c r="I12" s="11"/>
    </row>
    <row r="13" customFormat="false" ht="46.95" hidden="false" customHeight="false" outlineLevel="0" collapsed="false">
      <c r="A13" s="12" t="s">
        <v>29</v>
      </c>
      <c r="B13" s="17" t="s">
        <v>30</v>
      </c>
      <c r="C13" s="12" t="s">
        <v>31</v>
      </c>
      <c r="D13" s="12" t="n">
        <v>1000</v>
      </c>
      <c r="E13" s="14" t="n">
        <v>136.82</v>
      </c>
      <c r="F13" s="14" t="n">
        <f aca="false">E13*(1+$I$3)</f>
        <v>176.08734</v>
      </c>
      <c r="G13" s="14" t="n">
        <f aca="false">F13*D13</f>
        <v>176087.34</v>
      </c>
      <c r="H13" s="18" t="n">
        <v>5680</v>
      </c>
      <c r="I13" s="18" t="s">
        <v>18</v>
      </c>
    </row>
    <row r="14" customFormat="false" ht="12.75" hidden="false" customHeight="false" outlineLevel="0" collapsed="false">
      <c r="A14" s="12" t="s">
        <v>32</v>
      </c>
      <c r="B14" s="17" t="s">
        <v>33</v>
      </c>
      <c r="C14" s="19" t="s">
        <v>31</v>
      </c>
      <c r="D14" s="12" t="n">
        <v>1000</v>
      </c>
      <c r="E14" s="14" t="n">
        <v>208.04</v>
      </c>
      <c r="F14" s="14" t="n">
        <f aca="false">E14*(1+$I$3)</f>
        <v>267.74748</v>
      </c>
      <c r="G14" s="14" t="n">
        <f aca="false">F14*D14</f>
        <v>267747.48</v>
      </c>
      <c r="H14" s="20" t="n">
        <v>5811</v>
      </c>
      <c r="I14" s="20" t="s">
        <v>18</v>
      </c>
    </row>
    <row r="15" customFormat="false" ht="24.05" hidden="false" customHeight="false" outlineLevel="0" collapsed="false">
      <c r="A15" s="12" t="s">
        <v>34</v>
      </c>
      <c r="B15" s="17" t="s">
        <v>35</v>
      </c>
      <c r="C15" s="19" t="s">
        <v>31</v>
      </c>
      <c r="D15" s="12" t="n">
        <v>600</v>
      </c>
      <c r="E15" s="14" t="n">
        <v>37.1</v>
      </c>
      <c r="F15" s="14" t="n">
        <f aca="false">E15*(1+$I$3)</f>
        <v>47.7477</v>
      </c>
      <c r="G15" s="14" t="n">
        <f aca="false">F15*D15</f>
        <v>28648.62</v>
      </c>
      <c r="H15" s="20" t="n">
        <v>91533</v>
      </c>
      <c r="I15" s="20" t="s">
        <v>18</v>
      </c>
    </row>
    <row r="16" customFormat="false" ht="35.5" hidden="false" customHeight="false" outlineLevel="0" collapsed="false">
      <c r="A16" s="12" t="s">
        <v>36</v>
      </c>
      <c r="B16" s="17" t="s">
        <v>37</v>
      </c>
      <c r="C16" s="19" t="s">
        <v>31</v>
      </c>
      <c r="D16" s="12" t="n">
        <v>600</v>
      </c>
      <c r="E16" s="14" t="n">
        <v>10.59</v>
      </c>
      <c r="F16" s="14" t="n">
        <f aca="false">E16*(1+$I$3)</f>
        <v>13.62933</v>
      </c>
      <c r="G16" s="14" t="n">
        <f aca="false">F16*D16</f>
        <v>8177.598</v>
      </c>
      <c r="H16" s="20" t="s">
        <v>38</v>
      </c>
      <c r="I16" s="20" t="s">
        <v>18</v>
      </c>
    </row>
    <row r="17" customFormat="false" ht="35.5" hidden="false" customHeight="false" outlineLevel="0" collapsed="false">
      <c r="A17" s="12" t="s">
        <v>39</v>
      </c>
      <c r="B17" s="17" t="s">
        <v>40</v>
      </c>
      <c r="C17" s="19" t="s">
        <v>31</v>
      </c>
      <c r="D17" s="12" t="n">
        <v>400</v>
      </c>
      <c r="E17" s="14" t="n">
        <v>24.19</v>
      </c>
      <c r="F17" s="14" t="n">
        <f aca="false">E17*(1+$I$3)</f>
        <v>31.13253</v>
      </c>
      <c r="G17" s="14" t="n">
        <f aca="false">F17*D17</f>
        <v>12453.012</v>
      </c>
      <c r="H17" s="20" t="n">
        <v>7042</v>
      </c>
      <c r="I17" s="20" t="s">
        <v>18</v>
      </c>
    </row>
    <row r="18" customFormat="false" ht="12.75" hidden="false" customHeight="false" outlineLevel="0" collapsed="false">
      <c r="A18" s="7" t="s">
        <v>41</v>
      </c>
      <c r="B18" s="21" t="s">
        <v>42</v>
      </c>
      <c r="C18" s="19"/>
      <c r="D18" s="19"/>
      <c r="E18" s="14"/>
      <c r="F18" s="14"/>
      <c r="G18" s="14" t="n">
        <f aca="false">F18*D18</f>
        <v>0</v>
      </c>
      <c r="H18" s="20"/>
      <c r="I18" s="20"/>
    </row>
    <row r="19" customFormat="false" ht="58.4" hidden="false" customHeight="false" outlineLevel="0" collapsed="false">
      <c r="A19" s="12" t="s">
        <v>43</v>
      </c>
      <c r="B19" s="2" t="s">
        <v>44</v>
      </c>
      <c r="C19" s="19" t="s">
        <v>45</v>
      </c>
      <c r="D19" s="12" t="n">
        <v>500</v>
      </c>
      <c r="E19" s="14" t="n">
        <v>44</v>
      </c>
      <c r="F19" s="14" t="n">
        <f aca="false">E19*(1+$I$4)</f>
        <v>51.392</v>
      </c>
      <c r="G19" s="14" t="n">
        <f aca="false">F19*D19</f>
        <v>25696</v>
      </c>
      <c r="H19" s="18" t="n">
        <v>36365</v>
      </c>
      <c r="I19" s="20" t="s">
        <v>18</v>
      </c>
    </row>
    <row r="20" customFormat="false" ht="12.75" hidden="false" customHeight="false" outlineLevel="0" collapsed="false">
      <c r="A20" s="12" t="s">
        <v>46</v>
      </c>
      <c r="B20" s="22" t="s">
        <v>47</v>
      </c>
      <c r="C20" s="19" t="s">
        <v>45</v>
      </c>
      <c r="D20" s="12" t="n">
        <v>400</v>
      </c>
      <c r="E20" s="14" t="n">
        <v>86.31</v>
      </c>
      <c r="F20" s="14" t="n">
        <f aca="false">E20*(1+$I$4)</f>
        <v>100.81008</v>
      </c>
      <c r="G20" s="14" t="n">
        <f aca="false">F20*D20</f>
        <v>40324.032</v>
      </c>
      <c r="H20" s="18" t="n">
        <v>41936</v>
      </c>
      <c r="I20" s="20" t="s">
        <v>18</v>
      </c>
    </row>
    <row r="21" customFormat="false" ht="12.75" hidden="false" customHeight="false" outlineLevel="0" collapsed="false">
      <c r="A21" s="12" t="s">
        <v>48</v>
      </c>
      <c r="B21" s="22" t="s">
        <v>49</v>
      </c>
      <c r="C21" s="19" t="s">
        <v>45</v>
      </c>
      <c r="D21" s="12" t="n">
        <v>200</v>
      </c>
      <c r="E21" s="14" t="n">
        <v>146.57</v>
      </c>
      <c r="F21" s="14" t="n">
        <f aca="false">E21*(1+$I$4)</f>
        <v>171.19376</v>
      </c>
      <c r="G21" s="14" t="n">
        <f aca="false">F21*D21</f>
        <v>34238.752</v>
      </c>
      <c r="H21" s="18" t="n">
        <v>41930</v>
      </c>
      <c r="I21" s="20" t="s">
        <v>18</v>
      </c>
    </row>
    <row r="22" customFormat="false" ht="12.75" hidden="false" customHeight="false" outlineLevel="0" collapsed="false">
      <c r="A22" s="12" t="s">
        <v>50</v>
      </c>
      <c r="B22" s="22" t="s">
        <v>51</v>
      </c>
      <c r="C22" s="19" t="s">
        <v>45</v>
      </c>
      <c r="D22" s="12" t="n">
        <v>100</v>
      </c>
      <c r="E22" s="14" t="n">
        <v>229.57</v>
      </c>
      <c r="F22" s="14" t="n">
        <f aca="false">E22*(1+$I$4)</f>
        <v>268.13776</v>
      </c>
      <c r="G22" s="14" t="n">
        <f aca="false">F22*D22</f>
        <v>26813.776</v>
      </c>
      <c r="H22" s="18" t="n">
        <v>41931</v>
      </c>
      <c r="I22" s="20" t="s">
        <v>18</v>
      </c>
    </row>
    <row r="23" customFormat="false" ht="12.75" hidden="false" customHeight="false" outlineLevel="0" collapsed="false">
      <c r="A23" s="12" t="s">
        <v>52</v>
      </c>
      <c r="B23" s="22" t="s">
        <v>53</v>
      </c>
      <c r="C23" s="19" t="s">
        <v>45</v>
      </c>
      <c r="D23" s="12" t="n">
        <v>100</v>
      </c>
      <c r="E23" s="14" t="n">
        <v>353.34</v>
      </c>
      <c r="F23" s="14" t="n">
        <f aca="false">E23*(1+$I$4)</f>
        <v>412.70112</v>
      </c>
      <c r="G23" s="14" t="n">
        <f aca="false">F23*D23</f>
        <v>41270.112</v>
      </c>
      <c r="H23" s="18" t="n">
        <v>41932</v>
      </c>
      <c r="I23" s="20" t="s">
        <v>18</v>
      </c>
    </row>
    <row r="24" customFormat="false" ht="12.75" hidden="false" customHeight="false" outlineLevel="0" collapsed="false">
      <c r="A24" s="12" t="s">
        <v>54</v>
      </c>
      <c r="B24" s="23" t="s">
        <v>55</v>
      </c>
      <c r="C24" s="19" t="s">
        <v>56</v>
      </c>
      <c r="D24" s="12" t="n">
        <v>790</v>
      </c>
      <c r="E24" s="14" t="n">
        <v>214.28</v>
      </c>
      <c r="F24" s="14" t="n">
        <f aca="false">E24*(1+$I$4)</f>
        <v>250.27904</v>
      </c>
      <c r="G24" s="14" t="n">
        <f aca="false">F24*D24</f>
        <v>197720.4416</v>
      </c>
      <c r="H24" s="20" t="n">
        <v>7253</v>
      </c>
      <c r="I24" s="20" t="s">
        <v>18</v>
      </c>
    </row>
    <row r="25" customFormat="false" ht="12.75" hidden="false" customHeight="false" outlineLevel="0" collapsed="false">
      <c r="A25" s="7" t="s">
        <v>57</v>
      </c>
      <c r="B25" s="24" t="s">
        <v>58</v>
      </c>
      <c r="C25" s="19"/>
      <c r="D25" s="19"/>
      <c r="E25" s="14"/>
      <c r="F25" s="14"/>
      <c r="G25" s="14"/>
      <c r="H25" s="11"/>
      <c r="I25" s="11"/>
    </row>
    <row r="26" customFormat="false" ht="35.5" hidden="false" customHeight="false" outlineLevel="0" collapsed="false">
      <c r="A26" s="12" t="s">
        <v>59</v>
      </c>
      <c r="B26" s="25" t="s">
        <v>60</v>
      </c>
      <c r="C26" s="19" t="s">
        <v>6</v>
      </c>
      <c r="D26" s="12" t="n">
        <v>72</v>
      </c>
      <c r="E26" s="14" t="n">
        <f aca="false">'Composição - materia-uso'!E12</f>
        <v>840.4</v>
      </c>
      <c r="F26" s="14" t="n">
        <f aca="false">E26*(1+$I$3)</f>
        <v>1081.5948</v>
      </c>
      <c r="G26" s="14" t="n">
        <f aca="false">F26*D26</f>
        <v>77874.8256</v>
      </c>
      <c r="H26" s="11" t="s">
        <v>17</v>
      </c>
      <c r="I26" s="11" t="s">
        <v>18</v>
      </c>
    </row>
    <row r="27" customFormat="false" ht="24.05" hidden="false" customHeight="false" outlineLevel="0" collapsed="false">
      <c r="A27" s="12" t="s">
        <v>61</v>
      </c>
      <c r="B27" s="25" t="s">
        <v>62</v>
      </c>
      <c r="C27" s="19" t="s">
        <v>45</v>
      </c>
      <c r="D27" s="12" t="n">
        <v>36</v>
      </c>
      <c r="E27" s="14" t="n">
        <f aca="false">'Composição - materia-uso'!E27</f>
        <v>670.94</v>
      </c>
      <c r="F27" s="14" t="n">
        <f aca="false">E27*(1+$I$3)</f>
        <v>863.49978</v>
      </c>
      <c r="G27" s="14" t="n">
        <f aca="false">F27*D27</f>
        <v>31085.99208</v>
      </c>
      <c r="H27" s="11" t="s">
        <v>17</v>
      </c>
      <c r="I27" s="11" t="s">
        <v>18</v>
      </c>
    </row>
    <row r="28" customFormat="false" ht="35.5" hidden="false" customHeight="false" outlineLevel="0" collapsed="false">
      <c r="A28" s="12" t="s">
        <v>63</v>
      </c>
      <c r="B28" s="25" t="s">
        <v>64</v>
      </c>
      <c r="C28" s="19" t="s">
        <v>56</v>
      </c>
      <c r="D28" s="12" t="n">
        <v>120</v>
      </c>
      <c r="E28" s="14" t="n">
        <v>139.28</v>
      </c>
      <c r="F28" s="14" t="n">
        <f aca="false">E28*(1+$I$3)</f>
        <v>179.25336</v>
      </c>
      <c r="G28" s="14" t="n">
        <f aca="false">F28*D28</f>
        <v>21510.4032</v>
      </c>
      <c r="H28" s="20" t="n">
        <v>96396</v>
      </c>
      <c r="I28" s="20" t="s">
        <v>18</v>
      </c>
    </row>
    <row r="29" customFormat="false" ht="12.75" hidden="false" customHeight="false" outlineLevel="0" collapsed="false">
      <c r="A29" s="7" t="s">
        <v>65</v>
      </c>
      <c r="B29" s="26" t="s">
        <v>66</v>
      </c>
      <c r="C29" s="19"/>
      <c r="D29" s="12"/>
      <c r="E29" s="14"/>
      <c r="F29" s="14"/>
      <c r="G29" s="14"/>
      <c r="H29" s="20"/>
      <c r="I29" s="20"/>
    </row>
    <row r="30" customFormat="false" ht="24.05" hidden="false" customHeight="false" outlineLevel="0" collapsed="false">
      <c r="A30" s="12" t="s">
        <v>67</v>
      </c>
      <c r="B30" s="25" t="s">
        <v>68</v>
      </c>
      <c r="C30" s="19" t="s">
        <v>69</v>
      </c>
      <c r="D30" s="12" t="n">
        <v>100</v>
      </c>
      <c r="E30" s="14" t="n">
        <v>20.49</v>
      </c>
      <c r="F30" s="14" t="n">
        <f aca="false">E30*(1+$I$3)</f>
        <v>26.37063</v>
      </c>
      <c r="G30" s="14" t="n">
        <f aca="false">F30*D30</f>
        <v>2637.063</v>
      </c>
      <c r="H30" s="20" t="n">
        <v>101572</v>
      </c>
      <c r="I30" s="20" t="s">
        <v>18</v>
      </c>
    </row>
    <row r="31" customFormat="false" ht="24.05" hidden="false" customHeight="false" outlineLevel="0" collapsed="false">
      <c r="A31" s="12" t="s">
        <v>70</v>
      </c>
      <c r="B31" s="23" t="s">
        <v>71</v>
      </c>
      <c r="C31" s="19" t="s">
        <v>72</v>
      </c>
      <c r="D31" s="12" t="n">
        <v>200</v>
      </c>
      <c r="E31" s="14" t="n">
        <v>121.5</v>
      </c>
      <c r="F31" s="14" t="n">
        <f aca="false">E31*(1+$I$3)</f>
        <v>156.3705</v>
      </c>
      <c r="G31" s="14" t="n">
        <f aca="false">F31*D31</f>
        <v>31274.1</v>
      </c>
      <c r="H31" s="27" t="s">
        <v>73</v>
      </c>
      <c r="I31" s="27"/>
    </row>
    <row r="32" customFormat="false" ht="12.75" hidden="false" customHeight="false" outlineLevel="0" collapsed="false">
      <c r="A32" s="7" t="s">
        <v>74</v>
      </c>
      <c r="B32" s="28" t="s">
        <v>75</v>
      </c>
      <c r="C32" s="19"/>
      <c r="D32" s="19"/>
      <c r="E32" s="14"/>
      <c r="F32" s="14"/>
      <c r="G32" s="14"/>
      <c r="H32" s="11"/>
      <c r="I32" s="11"/>
    </row>
    <row r="33" customFormat="false" ht="23.25" hidden="false" customHeight="true" outlineLevel="0" collapsed="false">
      <c r="A33" s="12" t="s">
        <v>76</v>
      </c>
      <c r="B33" s="13" t="s">
        <v>77</v>
      </c>
      <c r="C33" s="19" t="s">
        <v>69</v>
      </c>
      <c r="D33" s="12" t="n">
        <v>50</v>
      </c>
      <c r="E33" s="14" t="n">
        <v>73.84</v>
      </c>
      <c r="F33" s="14" t="n">
        <f aca="false">E33*(1+$I$3)</f>
        <v>95.03208</v>
      </c>
      <c r="G33" s="14" t="n">
        <f aca="false">F33*D33</f>
        <v>4751.604</v>
      </c>
      <c r="H33" s="20" t="n">
        <v>101747</v>
      </c>
      <c r="I33" s="20" t="s">
        <v>18</v>
      </c>
    </row>
    <row r="34" customFormat="false" ht="35.5" hidden="false" customHeight="false" outlineLevel="0" collapsed="false">
      <c r="A34" s="12" t="s">
        <v>78</v>
      </c>
      <c r="B34" s="13" t="s">
        <v>79</v>
      </c>
      <c r="C34" s="19" t="s">
        <v>69</v>
      </c>
      <c r="D34" s="12" t="n">
        <v>50</v>
      </c>
      <c r="E34" s="14" t="n">
        <v>49.93</v>
      </c>
      <c r="F34" s="14" t="n">
        <f aca="false">E34*(1+$I$3)</f>
        <v>64.25991</v>
      </c>
      <c r="G34" s="14" t="n">
        <f aca="false">F34*D34</f>
        <v>3212.9955</v>
      </c>
      <c r="H34" s="20" t="n">
        <v>87251</v>
      </c>
      <c r="I34" s="20" t="s">
        <v>18</v>
      </c>
    </row>
    <row r="35" customFormat="false" ht="46.95" hidden="false" customHeight="false" outlineLevel="0" collapsed="false">
      <c r="A35" s="12" t="s">
        <v>80</v>
      </c>
      <c r="B35" s="29" t="s">
        <v>81</v>
      </c>
      <c r="C35" s="19" t="s">
        <v>45</v>
      </c>
      <c r="D35" s="12" t="n">
        <v>110</v>
      </c>
      <c r="E35" s="14" t="n">
        <v>44.18</v>
      </c>
      <c r="F35" s="14" t="n">
        <f aca="false">E35*(1+$I$3)</f>
        <v>56.85966</v>
      </c>
      <c r="G35" s="14" t="n">
        <f aca="false">F35*D35</f>
        <v>6254.5626</v>
      </c>
      <c r="H35" s="20" t="n">
        <v>94273</v>
      </c>
      <c r="I35" s="20" t="s">
        <v>18</v>
      </c>
    </row>
    <row r="36" customFormat="false" ht="24.05" hidden="false" customHeight="false" outlineLevel="0" collapsed="false">
      <c r="A36" s="12" t="s">
        <v>82</v>
      </c>
      <c r="B36" s="29" t="s">
        <v>83</v>
      </c>
      <c r="C36" s="19" t="s">
        <v>45</v>
      </c>
      <c r="D36" s="12" t="n">
        <v>110</v>
      </c>
      <c r="E36" s="14" t="n">
        <v>40.6</v>
      </c>
      <c r="F36" s="14" t="n">
        <f aca="false">E36*(1+$I$3)</f>
        <v>52.2522</v>
      </c>
      <c r="G36" s="14" t="n">
        <f aca="false">F36*D36</f>
        <v>5747.742</v>
      </c>
      <c r="H36" s="20" t="n">
        <v>94281</v>
      </c>
      <c r="I36" s="20" t="s">
        <v>18</v>
      </c>
    </row>
    <row r="37" customFormat="false" ht="35.5" hidden="false" customHeight="false" outlineLevel="0" collapsed="false">
      <c r="A37" s="12" t="s">
        <v>84</v>
      </c>
      <c r="B37" s="29" t="s">
        <v>85</v>
      </c>
      <c r="C37" s="19" t="s">
        <v>6</v>
      </c>
      <c r="D37" s="12" t="n">
        <v>35</v>
      </c>
      <c r="E37" s="14" t="n">
        <v>567.55</v>
      </c>
      <c r="F37" s="14" t="n">
        <f aca="false">E37*(1+$I$3)</f>
        <v>730.43685</v>
      </c>
      <c r="G37" s="14" t="n">
        <f aca="false">F37*D37</f>
        <v>25565.28975</v>
      </c>
      <c r="H37" s="20" t="n">
        <v>97902</v>
      </c>
      <c r="I37" s="20" t="s">
        <v>18</v>
      </c>
    </row>
    <row r="38" customFormat="false" ht="12.75" hidden="false" customHeight="false" outlineLevel="0" collapsed="false">
      <c r="A38" s="15" t="s">
        <v>86</v>
      </c>
      <c r="B38" s="15"/>
      <c r="C38" s="15"/>
      <c r="D38" s="12"/>
      <c r="G38" s="30" t="n">
        <f aca="false">SUM(G7:G37)</f>
        <v>2045464.25156655</v>
      </c>
    </row>
    <row r="39" customFormat="false" ht="12.75" hidden="false" customHeight="false" outlineLevel="0" collapsed="false">
      <c r="K39" s="30"/>
    </row>
    <row r="40" customFormat="false" ht="12.75" hidden="false" customHeight="false" outlineLevel="0" collapsed="false">
      <c r="K40" s="31"/>
    </row>
    <row r="41" customFormat="false" ht="12.75" hidden="false" customHeight="false" outlineLevel="0" collapsed="false">
      <c r="K41" s="31"/>
    </row>
    <row r="50" customFormat="false" ht="12.75" hidden="false" customHeight="false" outlineLevel="0" collapsed="false">
      <c r="B50" s="32"/>
    </row>
    <row r="51" customFormat="false" ht="12.75" hidden="false" customHeight="false" outlineLevel="0" collapsed="false">
      <c r="B51" s="32"/>
    </row>
  </sheetData>
  <mergeCells count="6">
    <mergeCell ref="A1:I1"/>
    <mergeCell ref="A3:G3"/>
    <mergeCell ref="A4:G4"/>
    <mergeCell ref="H5:I5"/>
    <mergeCell ref="H31:I31"/>
    <mergeCell ref="A38:C38"/>
  </mergeCells>
  <printOptions headings="false" gridLines="false" gridLinesSet="true" horizontalCentered="true" verticalCentered="false"/>
  <pageMargins left="0.39375" right="0.39375" top="0.39375" bottom="0.39375" header="0.511811023622047" footer="0.511811023622047"/>
  <pageSetup paperSize="9" scale="75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G8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D12" activeCellId="0" sqref="D12"/>
    </sheetView>
  </sheetViews>
  <sheetFormatPr defaultColWidth="11.5703125" defaultRowHeight="12.75" zeroHeight="false" outlineLevelRow="0" outlineLevelCol="0"/>
  <cols>
    <col collapsed="false" customWidth="true" hidden="false" outlineLevel="0" max="1" min="1" style="0" width="61.71"/>
    <col collapsed="false" customWidth="true" hidden="false" outlineLevel="0" max="3" min="3" style="1" width="14"/>
    <col collapsed="false" customWidth="true" hidden="false" outlineLevel="0" max="4" min="4" style="0" width="14"/>
  </cols>
  <sheetData>
    <row r="2" customFormat="false" ht="12.75" hidden="false" customHeight="false" outlineLevel="0" collapsed="false">
      <c r="A2" s="15" t="s">
        <v>87</v>
      </c>
      <c r="B2" s="15"/>
      <c r="C2" s="15"/>
      <c r="D2" s="15"/>
      <c r="E2" s="15"/>
      <c r="F2" s="15"/>
      <c r="G2" s="15"/>
    </row>
    <row r="3" customFormat="false" ht="12.75" hidden="false" customHeight="false" outlineLevel="0" collapsed="false">
      <c r="A3" s="15" t="s">
        <v>5</v>
      </c>
      <c r="B3" s="15" t="s">
        <v>6</v>
      </c>
      <c r="C3" s="15" t="s">
        <v>88</v>
      </c>
      <c r="D3" s="15" t="s">
        <v>8</v>
      </c>
      <c r="E3" s="15" t="s">
        <v>10</v>
      </c>
      <c r="F3" s="15" t="s">
        <v>11</v>
      </c>
      <c r="G3" s="15"/>
    </row>
    <row r="4" customFormat="false" ht="58.4" hidden="false" customHeight="false" outlineLevel="0" collapsed="false">
      <c r="A4" s="13" t="s">
        <v>89</v>
      </c>
      <c r="B4" s="19" t="s">
        <v>90</v>
      </c>
      <c r="C4" s="33" t="n">
        <f aca="false">220*10.4/100</f>
        <v>22.88</v>
      </c>
      <c r="D4" s="19" t="n">
        <v>219.45</v>
      </c>
      <c r="E4" s="34" t="n">
        <f aca="false">D4*C4</f>
        <v>5021.016</v>
      </c>
      <c r="F4" s="19" t="s">
        <v>91</v>
      </c>
      <c r="G4" s="19" t="s">
        <v>18</v>
      </c>
    </row>
    <row r="5" customFormat="false" ht="35.5" hidden="false" customHeight="false" outlineLevel="0" collapsed="false">
      <c r="A5" s="29" t="s">
        <v>92</v>
      </c>
      <c r="B5" s="19" t="s">
        <v>90</v>
      </c>
      <c r="C5" s="33" t="n">
        <f aca="false">220*89.6/100</f>
        <v>197.12</v>
      </c>
      <c r="D5" s="19" t="n">
        <v>62.33</v>
      </c>
      <c r="E5" s="34" t="n">
        <f aca="false">D5*C5</f>
        <v>12286.4896</v>
      </c>
      <c r="F5" s="19" t="n">
        <v>5896</v>
      </c>
      <c r="G5" s="19" t="s">
        <v>18</v>
      </c>
    </row>
    <row r="6" customFormat="false" ht="12.75" hidden="false" customHeight="false" outlineLevel="0" collapsed="false">
      <c r="A6" s="15" t="s">
        <v>86</v>
      </c>
      <c r="B6" s="15"/>
      <c r="C6" s="15" t="n">
        <f aca="false">SUM(C4:C5)</f>
        <v>220</v>
      </c>
      <c r="D6" s="15"/>
      <c r="E6" s="35" t="n">
        <f aca="false">SUM(E4:E5)</f>
        <v>17307.5056</v>
      </c>
    </row>
    <row r="7" customFormat="false" ht="11.25" hidden="false" customHeight="true" outlineLevel="0" collapsed="false">
      <c r="A7" s="22"/>
      <c r="B7" s="22"/>
      <c r="C7" s="12"/>
      <c r="D7" s="22"/>
      <c r="E7" s="35"/>
    </row>
    <row r="8" customFormat="false" ht="12.75" hidden="false" customHeight="false" outlineLevel="0" collapsed="false">
      <c r="E8" s="36"/>
    </row>
  </sheetData>
  <mergeCells count="3">
    <mergeCell ref="A2:G2"/>
    <mergeCell ref="F3:G3"/>
    <mergeCell ref="A6:B6"/>
  </mergeCells>
  <printOptions headings="false" gridLines="false" gridLinesSet="true" horizontalCentered="false" verticalCentered="false"/>
  <pageMargins left="0.39375" right="0.39375" top="0.39375" bottom="0.39375" header="0.511811023622047" footer="0.511811023622047"/>
  <pageSetup paperSize="9" scale="7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28"/>
  <sheetViews>
    <sheetView showFormulas="false" showGridLines="true" showRowColHeaders="true" showZeros="true" rightToLeft="false" tabSelected="false" showOutlineSymbols="true" defaultGridColor="true" view="normal" topLeftCell="A7" colorId="64" zoomScale="110" zoomScaleNormal="110" zoomScalePageLayoutView="100" workbookViewId="0">
      <selection pane="topLeft" activeCell="H20" activeCellId="0" sqref="H20"/>
    </sheetView>
  </sheetViews>
  <sheetFormatPr defaultColWidth="11.5703125" defaultRowHeight="12.75" zeroHeight="false" outlineLevelRow="0" outlineLevelCol="0"/>
  <cols>
    <col collapsed="false" customWidth="true" hidden="false" outlineLevel="0" max="1" min="1" style="0" width="28.42"/>
    <col collapsed="false" customWidth="true" hidden="false" outlineLevel="0" max="7" min="7" style="0" width="18"/>
    <col collapsed="false" customWidth="true" hidden="false" outlineLevel="0" max="8" min="8" style="0" width="14.86"/>
    <col collapsed="false" customWidth="true" hidden="false" outlineLevel="0" max="9" min="9" style="0" width="15.57"/>
  </cols>
  <sheetData>
    <row r="1" customFormat="false" ht="17.25" hidden="false" customHeight="false" outlineLevel="0" collapsed="false">
      <c r="A1" s="37" t="s">
        <v>93</v>
      </c>
      <c r="B1" s="37"/>
      <c r="C1" s="37"/>
      <c r="D1" s="37"/>
      <c r="E1" s="37"/>
      <c r="F1" s="37"/>
      <c r="G1" s="37"/>
    </row>
    <row r="3" customFormat="false" ht="81.3" hidden="false" customHeight="false" outlineLevel="0" collapsed="false">
      <c r="A3" s="29" t="s">
        <v>94</v>
      </c>
    </row>
    <row r="4" customFormat="false" ht="58.4" hidden="false" customHeight="false" outlineLevel="0" collapsed="false">
      <c r="A4" s="0" t="s">
        <v>95</v>
      </c>
    </row>
    <row r="5" customFormat="false" ht="35.5" hidden="false" customHeight="false" outlineLevel="0" collapsed="false">
      <c r="A5" s="0" t="s">
        <v>96</v>
      </c>
    </row>
    <row r="6" customFormat="false" ht="12.75" hidden="false" customHeight="false" outlineLevel="0" collapsed="false">
      <c r="A6" s="0" t="s">
        <v>97</v>
      </c>
    </row>
    <row r="8" customFormat="false" ht="12.75" hidden="false" customHeight="false" outlineLevel="0" collapsed="false">
      <c r="A8" s="38" t="s">
        <v>98</v>
      </c>
    </row>
    <row r="9" customFormat="false" ht="12.75" hidden="false" customHeight="false" outlineLevel="0" collapsed="false">
      <c r="A9" s="0" t="s">
        <v>99</v>
      </c>
      <c r="B9" s="39" t="n">
        <v>43844</v>
      </c>
      <c r="D9" s="39" t="n">
        <v>45292</v>
      </c>
      <c r="E9" s="39" t="n">
        <v>45292</v>
      </c>
    </row>
    <row r="10" customFormat="false" ht="24.05" hidden="false" customHeight="false" outlineLevel="0" collapsed="false">
      <c r="A10" s="0" t="s">
        <v>100</v>
      </c>
      <c r="B10" s="39" t="n">
        <v>44176</v>
      </c>
      <c r="D10" s="39" t="n">
        <v>45643</v>
      </c>
      <c r="E10" s="39" t="n">
        <v>45643</v>
      </c>
    </row>
    <row r="11" customFormat="false" ht="12.75" hidden="false" customHeight="false" outlineLevel="0" collapsed="false">
      <c r="A11" s="0" t="s">
        <v>101</v>
      </c>
      <c r="B11" s="0" t="n">
        <f aca="false">NETWORKDAYS(B9,B10)</f>
        <v>239</v>
      </c>
      <c r="D11" s="0" t="n">
        <f aca="false">D10-D9</f>
        <v>351</v>
      </c>
      <c r="E11" s="0" t="n">
        <f aca="false">NETWORKDAYS(E9,E10)</f>
        <v>252</v>
      </c>
    </row>
    <row r="12" customFormat="false" ht="12.75" hidden="false" customHeight="false" outlineLevel="0" collapsed="false">
      <c r="A12" s="0" t="s">
        <v>102</v>
      </c>
      <c r="B12" s="0" t="n">
        <f aca="false">B11*8</f>
        <v>1912</v>
      </c>
      <c r="D12" s="0" t="n">
        <f aca="false">D11*8</f>
        <v>2808</v>
      </c>
      <c r="E12" s="0" t="n">
        <f aca="false">E11*8</f>
        <v>2016</v>
      </c>
    </row>
    <row r="13" customFormat="false" ht="46.95" hidden="false" customHeight="false" outlineLevel="0" collapsed="false"/>
    <row r="14" customFormat="false" ht="12.75" hidden="false" customHeight="false" outlineLevel="0" collapsed="false">
      <c r="A14" s="0" t="s">
        <v>103</v>
      </c>
      <c r="B14" s="0" t="n">
        <v>7955</v>
      </c>
      <c r="C14" s="0" t="s">
        <v>104</v>
      </c>
      <c r="D14" s="0" t="n">
        <v>5995</v>
      </c>
      <c r="E14" s="0" t="n">
        <v>5995</v>
      </c>
    </row>
    <row r="15" customFormat="false" ht="24.05" hidden="false" customHeight="false" outlineLevel="0" collapsed="false">
      <c r="A15" s="0" t="s">
        <v>105</v>
      </c>
    </row>
    <row r="16" customFormat="false" ht="35.5" hidden="false" customHeight="false" outlineLevel="0" collapsed="false"/>
    <row r="17" customFormat="false" ht="35.5" hidden="false" customHeight="false" outlineLevel="0" collapsed="false">
      <c r="A17" s="22" t="s">
        <v>106</v>
      </c>
      <c r="B17" s="19" t="s">
        <v>107</v>
      </c>
      <c r="C17" s="19"/>
      <c r="D17" s="22" t="s">
        <v>104</v>
      </c>
      <c r="E17" s="19" t="s">
        <v>108</v>
      </c>
      <c r="F17" s="19"/>
      <c r="G17" s="12" t="s">
        <v>109</v>
      </c>
      <c r="H17" s="12" t="s">
        <v>110</v>
      </c>
      <c r="I17" s="12" t="s">
        <v>111</v>
      </c>
    </row>
    <row r="18" customFormat="false" ht="12.75" hidden="false" customHeight="false" outlineLevel="0" collapsed="false">
      <c r="A18" s="22" t="s">
        <v>112</v>
      </c>
      <c r="B18" s="19" t="n">
        <v>40</v>
      </c>
      <c r="C18" s="19"/>
      <c r="D18" s="22" t="n">
        <f aca="false">B14</f>
        <v>7955</v>
      </c>
      <c r="E18" s="34" t="n">
        <f aca="false">D18/B18</f>
        <v>198.875</v>
      </c>
      <c r="F18" s="34"/>
      <c r="G18" s="40" t="n">
        <f aca="false">B12-E18</f>
        <v>1713.125</v>
      </c>
      <c r="H18" s="41" t="n">
        <f aca="false">E18/B12</f>
        <v>0.104014121338912</v>
      </c>
      <c r="I18" s="41" t="n">
        <f aca="false">G18/B12</f>
        <v>0.895985878661088</v>
      </c>
    </row>
    <row r="19" customFormat="false" ht="58.4" hidden="false" customHeight="false" outlineLevel="0" collapsed="false">
      <c r="B19" s="42" t="n">
        <v>40</v>
      </c>
      <c r="C19" s="42"/>
      <c r="D19" s="0" t="n">
        <v>5995</v>
      </c>
      <c r="E19" s="42" t="n">
        <f aca="false">D19/B19</f>
        <v>149.875</v>
      </c>
      <c r="F19" s="42"/>
      <c r="G19" s="1" t="n">
        <f aca="false">D12-E19</f>
        <v>2658.125</v>
      </c>
      <c r="H19" s="41" t="n">
        <f aca="false">E19/D12</f>
        <v>0.0533742877492878</v>
      </c>
      <c r="I19" s="41" t="n">
        <f aca="false">G19/D12</f>
        <v>0.946625712250712</v>
      </c>
    </row>
    <row r="20" customFormat="false" ht="12.75" hidden="false" customHeight="false" outlineLevel="0" collapsed="false">
      <c r="B20" s="42" t="n">
        <v>40</v>
      </c>
      <c r="C20" s="42"/>
      <c r="D20" s="43" t="n">
        <f aca="false">E14</f>
        <v>5995</v>
      </c>
      <c r="E20" s="42" t="n">
        <f aca="false">D20/B20</f>
        <v>149.875</v>
      </c>
      <c r="F20" s="42"/>
      <c r="G20" s="1" t="n">
        <f aca="false">E12-E20</f>
        <v>1866.125</v>
      </c>
      <c r="H20" s="41" t="n">
        <f aca="false">E20/E12</f>
        <v>0.0743427579365079</v>
      </c>
      <c r="I20" s="41" t="n">
        <f aca="false">G20/E12</f>
        <v>0.925657242063492</v>
      </c>
    </row>
    <row r="22" customFormat="false" ht="14.25" hidden="false" customHeight="true" outlineLevel="0" collapsed="false">
      <c r="A22" s="44" t="s">
        <v>113</v>
      </c>
      <c r="B22" s="44"/>
      <c r="C22" s="45" t="s">
        <v>104</v>
      </c>
    </row>
    <row r="23" customFormat="false" ht="12.75" hidden="false" customHeight="false" outlineLevel="0" collapsed="false">
      <c r="A23" s="44"/>
      <c r="B23" s="44"/>
      <c r="C23" s="46" t="s">
        <v>114</v>
      </c>
    </row>
    <row r="25" customFormat="false" ht="12.75" hidden="false" customHeight="false" outlineLevel="0" collapsed="false">
      <c r="A25" s="0" t="s">
        <v>115</v>
      </c>
    </row>
    <row r="26" customFormat="false" ht="35.5" hidden="false" customHeight="false" outlineLevel="0" collapsed="false"/>
    <row r="27" customFormat="false" ht="24.05" hidden="false" customHeight="false" outlineLevel="0" collapsed="false">
      <c r="A27" s="0" t="s">
        <v>116</v>
      </c>
    </row>
    <row r="28" customFormat="false" ht="35.5" hidden="false" customHeight="false" outlineLevel="0" collapsed="false">
      <c r="A28" s="0" t="s">
        <v>117</v>
      </c>
    </row>
  </sheetData>
  <mergeCells count="10">
    <mergeCell ref="A1:G1"/>
    <mergeCell ref="B17:C17"/>
    <mergeCell ref="E17:F17"/>
    <mergeCell ref="B18:C18"/>
    <mergeCell ref="E18:F18"/>
    <mergeCell ref="B19:C19"/>
    <mergeCell ref="E19:F19"/>
    <mergeCell ref="B20:C20"/>
    <mergeCell ref="E20:F20"/>
    <mergeCell ref="A22:B23"/>
  </mergeCells>
  <printOptions headings="false" gridLines="false" gridLinesSet="true" horizontalCentered="false" verticalCentered="false"/>
  <pageMargins left="0.39375" right="0.39375" top="0.39375" bottom="0.39375" header="0.511811023622047" footer="0.511811023622047"/>
  <pageSetup paperSize="9" scale="75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10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G3" activeCellId="0" sqref="G3"/>
    </sheetView>
  </sheetViews>
  <sheetFormatPr defaultColWidth="11.5703125" defaultRowHeight="12.75" zeroHeight="false" outlineLevelRow="0" outlineLevelCol="0"/>
  <cols>
    <col collapsed="false" customWidth="true" hidden="false" outlineLevel="0" max="1" min="1" style="0" width="4.29"/>
    <col collapsed="false" customWidth="true" hidden="false" outlineLevel="0" max="2" min="2" style="0" width="61.71"/>
    <col collapsed="false" customWidth="true" hidden="false" outlineLevel="0" max="4" min="4" style="0" width="14"/>
    <col collapsed="false" customWidth="true" hidden="false" outlineLevel="0" max="6" min="5" style="0" width="16.19"/>
  </cols>
  <sheetData>
    <row r="1" customFormat="false" ht="17.35" hidden="false" customHeight="false" outlineLevel="0" collapsed="false"/>
    <row r="2" customFormat="false" ht="12.75" hidden="false" customHeight="false" outlineLevel="0" collapsed="false">
      <c r="A2" s="15" t="s">
        <v>118</v>
      </c>
      <c r="B2" s="15"/>
      <c r="C2" s="15"/>
      <c r="D2" s="15"/>
      <c r="E2" s="15"/>
      <c r="F2" s="15"/>
    </row>
    <row r="3" customFormat="false" ht="81.3" hidden="false" customHeight="false" outlineLevel="0" collapsed="false">
      <c r="A3" s="7" t="s">
        <v>12</v>
      </c>
      <c r="B3" s="24" t="s">
        <v>119</v>
      </c>
      <c r="C3" s="7" t="s">
        <v>120</v>
      </c>
      <c r="D3" s="7" t="s">
        <v>121</v>
      </c>
      <c r="E3" s="7" t="s">
        <v>122</v>
      </c>
      <c r="F3" s="7" t="s">
        <v>86</v>
      </c>
    </row>
    <row r="4" customFormat="false" ht="58.4" hidden="false" customHeight="false" outlineLevel="0" collapsed="false">
      <c r="A4" s="12" t="s">
        <v>14</v>
      </c>
      <c r="B4" s="47" t="s">
        <v>123</v>
      </c>
      <c r="C4" s="12" t="s">
        <v>16</v>
      </c>
      <c r="D4" s="12" t="n">
        <v>1</v>
      </c>
      <c r="E4" s="48" t="n">
        <f aca="false">'Composição M.O'!E15</f>
        <v>4370.050634</v>
      </c>
      <c r="F4" s="48" t="n">
        <f aca="false">D4*E4</f>
        <v>4370.050634</v>
      </c>
    </row>
    <row r="5" customFormat="false" ht="35.5" hidden="false" customHeight="false" outlineLevel="0" collapsed="false">
      <c r="A5" s="12" t="s">
        <v>19</v>
      </c>
      <c r="B5" s="47" t="s">
        <v>124</v>
      </c>
      <c r="C5" s="12" t="s">
        <v>16</v>
      </c>
      <c r="D5" s="12" t="n">
        <v>1</v>
      </c>
      <c r="E5" s="48" t="n">
        <f aca="false">'Composição M.O'!E29</f>
        <v>3708.323174</v>
      </c>
      <c r="F5" s="48" t="n">
        <f aca="false">D5*E5</f>
        <v>3708.323174</v>
      </c>
    </row>
    <row r="6" customFormat="false" ht="12.75" hidden="false" customHeight="false" outlineLevel="0" collapsed="false">
      <c r="A6" s="15" t="s">
        <v>125</v>
      </c>
      <c r="B6" s="15"/>
      <c r="C6" s="15"/>
      <c r="D6" s="15"/>
      <c r="E6" s="15"/>
      <c r="F6" s="35" t="n">
        <f aca="false">SUM(F4:F5)</f>
        <v>8078.373808</v>
      </c>
    </row>
    <row r="7" customFormat="false" ht="12.75" hidden="false" customHeight="false" outlineLevel="0" collapsed="false">
      <c r="A7" s="12" t="s">
        <v>126</v>
      </c>
      <c r="B7" s="24" t="s">
        <v>127</v>
      </c>
      <c r="C7" s="22"/>
      <c r="D7" s="22"/>
      <c r="E7" s="22"/>
      <c r="F7" s="22"/>
    </row>
    <row r="8" customFormat="false" ht="12.75" hidden="false" customHeight="false" outlineLevel="0" collapsed="false">
      <c r="A8" s="19"/>
      <c r="B8" s="47" t="s">
        <v>128</v>
      </c>
      <c r="C8" s="12" t="s">
        <v>16</v>
      </c>
      <c r="D8" s="12" t="n">
        <v>2</v>
      </c>
      <c r="E8" s="48" t="n">
        <f aca="false">'Composição M.O'!E15</f>
        <v>4370.050634</v>
      </c>
      <c r="F8" s="48" t="n">
        <f aca="false">D8*E8</f>
        <v>8740.101268</v>
      </c>
    </row>
    <row r="9" customFormat="false" ht="12.75" hidden="false" customHeight="false" outlineLevel="0" collapsed="false">
      <c r="A9" s="19"/>
      <c r="B9" s="47" t="s">
        <v>124</v>
      </c>
      <c r="C9" s="12" t="s">
        <v>16</v>
      </c>
      <c r="D9" s="12" t="n">
        <v>1</v>
      </c>
      <c r="E9" s="48" t="n">
        <f aca="false">'Composição M.O'!E29</f>
        <v>3708.323174</v>
      </c>
      <c r="F9" s="48" t="n">
        <f aca="false">D9*E9</f>
        <v>3708.323174</v>
      </c>
    </row>
    <row r="10" customFormat="false" ht="24.05" hidden="false" customHeight="false" outlineLevel="0" collapsed="false">
      <c r="A10" s="15" t="s">
        <v>125</v>
      </c>
      <c r="B10" s="15"/>
      <c r="C10" s="15"/>
      <c r="D10" s="15"/>
      <c r="E10" s="15"/>
      <c r="F10" s="35" t="n">
        <f aca="false">SUM(F8:F9)</f>
        <v>12448.424442</v>
      </c>
    </row>
  </sheetData>
  <mergeCells count="3">
    <mergeCell ref="A2:F2"/>
    <mergeCell ref="A6:E6"/>
    <mergeCell ref="A10:E10"/>
  </mergeCells>
  <printOptions headings="false" gridLines="false" gridLinesSet="true" horizontalCentered="false" verticalCentered="false"/>
  <pageMargins left="0.39375" right="0.39375" top="0.39375" bottom="0.39375" header="0.511811023622047" footer="0.511811023622047"/>
  <pageSetup paperSize="9" scale="7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29"/>
  <sheetViews>
    <sheetView showFormulas="false" showGridLines="true" showRowColHeaders="true" showZeros="true" rightToLeft="false" tabSelected="false" showOutlineSymbols="true" defaultGridColor="true" view="normal" topLeftCell="A22" colorId="64" zoomScale="110" zoomScaleNormal="110" zoomScalePageLayoutView="100" workbookViewId="0">
      <selection pane="topLeft" activeCell="E10" activeCellId="0" sqref="E10"/>
    </sheetView>
  </sheetViews>
  <sheetFormatPr defaultColWidth="11.5703125" defaultRowHeight="12.75" zeroHeight="false" outlineLevelRow="0" outlineLevelCol="0"/>
  <cols>
    <col collapsed="false" customWidth="true" hidden="false" outlineLevel="0" max="1" min="1" style="0" width="39.57"/>
    <col collapsed="false" customWidth="false" hidden="false" outlineLevel="0" max="2" min="2" style="1" width="11.57"/>
    <col collapsed="false" customWidth="true" hidden="false" outlineLevel="0" max="5" min="5" style="0" width="16.19"/>
    <col collapsed="false" customWidth="false" hidden="false" outlineLevel="0" max="6" min="6" style="1" width="11.57"/>
    <col collapsed="false" customWidth="true" hidden="false" outlineLevel="0" max="7" min="7" style="1" width="15.29"/>
  </cols>
  <sheetData>
    <row r="1" customFormat="false" ht="17.25" hidden="false" customHeight="true" outlineLevel="0" collapsed="false">
      <c r="A1" s="49" t="s">
        <v>129</v>
      </c>
      <c r="B1" s="49"/>
      <c r="C1" s="49"/>
      <c r="D1" s="49"/>
      <c r="E1" s="49"/>
      <c r="F1" s="49"/>
      <c r="G1" s="49"/>
    </row>
    <row r="3" customFormat="false" ht="81.3" hidden="false" customHeight="false" outlineLevel="0" collapsed="false">
      <c r="A3" s="50" t="s">
        <v>130</v>
      </c>
      <c r="B3" s="50"/>
      <c r="C3" s="50"/>
      <c r="D3" s="50"/>
      <c r="E3" s="50"/>
      <c r="F3" s="50"/>
      <c r="G3" s="50"/>
    </row>
    <row r="4" customFormat="false" ht="58.4" hidden="false" customHeight="false" outlineLevel="0" collapsed="false">
      <c r="A4" s="51" t="s">
        <v>131</v>
      </c>
      <c r="B4" s="8" t="s">
        <v>132</v>
      </c>
      <c r="C4" s="8" t="s">
        <v>133</v>
      </c>
      <c r="D4" s="8" t="s">
        <v>134</v>
      </c>
      <c r="E4" s="8" t="s">
        <v>135</v>
      </c>
      <c r="F4" s="9" t="s">
        <v>11</v>
      </c>
      <c r="G4" s="9"/>
    </row>
    <row r="5" customFormat="false" ht="35.5" hidden="false" customHeight="false" outlineLevel="0" collapsed="false">
      <c r="A5" s="52" t="s">
        <v>136</v>
      </c>
      <c r="B5" s="18" t="s">
        <v>137</v>
      </c>
      <c r="C5" s="18" t="s">
        <v>138</v>
      </c>
      <c r="D5" s="53" t="s">
        <v>139</v>
      </c>
      <c r="E5" s="53" t="s">
        <v>139</v>
      </c>
      <c r="F5" s="18" t="s">
        <v>140</v>
      </c>
      <c r="G5" s="18" t="s">
        <v>18</v>
      </c>
    </row>
    <row r="6" customFormat="false" ht="24.05" hidden="false" customHeight="false" outlineLevel="0" collapsed="false">
      <c r="A6" s="52" t="s">
        <v>141</v>
      </c>
      <c r="B6" s="18" t="s">
        <v>137</v>
      </c>
      <c r="C6" s="18" t="s">
        <v>138</v>
      </c>
      <c r="D6" s="53" t="s">
        <v>142</v>
      </c>
      <c r="E6" s="53" t="s">
        <v>142</v>
      </c>
      <c r="F6" s="18" t="s">
        <v>143</v>
      </c>
      <c r="G6" s="18" t="s">
        <v>18</v>
      </c>
    </row>
    <row r="7" customFormat="false" ht="24.05" hidden="false" customHeight="false" outlineLevel="0" collapsed="false">
      <c r="A7" s="52" t="s">
        <v>144</v>
      </c>
      <c r="B7" s="18" t="s">
        <v>137</v>
      </c>
      <c r="C7" s="18" t="s">
        <v>138</v>
      </c>
      <c r="D7" s="53" t="s">
        <v>145</v>
      </c>
      <c r="E7" s="53" t="s">
        <v>145</v>
      </c>
      <c r="F7" s="18" t="s">
        <v>146</v>
      </c>
      <c r="G7" s="18" t="s">
        <v>18</v>
      </c>
    </row>
    <row r="8" customFormat="false" ht="24.05" hidden="false" customHeight="false" outlineLevel="0" collapsed="false">
      <c r="A8" s="52" t="s">
        <v>147</v>
      </c>
      <c r="B8" s="18" t="s">
        <v>137</v>
      </c>
      <c r="C8" s="18" t="s">
        <v>138</v>
      </c>
      <c r="D8" s="53" t="s">
        <v>148</v>
      </c>
      <c r="E8" s="53" t="s">
        <v>148</v>
      </c>
      <c r="F8" s="18" t="s">
        <v>149</v>
      </c>
      <c r="G8" s="18" t="s">
        <v>18</v>
      </c>
    </row>
    <row r="9" customFormat="false" ht="24.05" hidden="false" customHeight="false" outlineLevel="0" collapsed="false">
      <c r="A9" s="52" t="s">
        <v>150</v>
      </c>
      <c r="B9" s="18" t="s">
        <v>137</v>
      </c>
      <c r="C9" s="18" t="s">
        <v>138</v>
      </c>
      <c r="D9" s="53" t="n">
        <v>2513.91</v>
      </c>
      <c r="E9" s="53" t="n">
        <f aca="false">D9*C9</f>
        <v>2513.91</v>
      </c>
      <c r="F9" s="18"/>
      <c r="G9" s="18" t="s">
        <v>151</v>
      </c>
    </row>
    <row r="10" customFormat="false" ht="24.05" hidden="false" customHeight="false" outlineLevel="0" collapsed="false">
      <c r="A10" s="52" t="s">
        <v>152</v>
      </c>
      <c r="B10" s="18" t="s">
        <v>137</v>
      </c>
      <c r="C10" s="18" t="n">
        <v>0.4774</v>
      </c>
      <c r="D10" s="53" t="n">
        <f aca="false">D9</f>
        <v>2513.91</v>
      </c>
      <c r="E10" s="53" t="n">
        <f aca="false">D10*C10</f>
        <v>1200.140634</v>
      </c>
      <c r="F10" s="18"/>
      <c r="G10" s="18" t="s">
        <v>18</v>
      </c>
    </row>
    <row r="11" customFormat="false" ht="35.5" hidden="false" customHeight="false" outlineLevel="0" collapsed="false">
      <c r="A11" s="52" t="s">
        <v>153</v>
      </c>
      <c r="B11" s="18" t="s">
        <v>137</v>
      </c>
      <c r="C11" s="18" t="s">
        <v>138</v>
      </c>
      <c r="D11" s="53" t="s">
        <v>154</v>
      </c>
      <c r="E11" s="53" t="s">
        <v>154</v>
      </c>
      <c r="F11" s="18" t="s">
        <v>155</v>
      </c>
      <c r="G11" s="18" t="s">
        <v>18</v>
      </c>
    </row>
    <row r="12" customFormat="false" ht="35.5" hidden="false" customHeight="false" outlineLevel="0" collapsed="false">
      <c r="A12" s="52" t="s">
        <v>156</v>
      </c>
      <c r="B12" s="18" t="s">
        <v>137</v>
      </c>
      <c r="C12" s="18" t="s">
        <v>138</v>
      </c>
      <c r="D12" s="53" t="s">
        <v>157</v>
      </c>
      <c r="E12" s="53" t="s">
        <v>157</v>
      </c>
      <c r="F12" s="18" t="s">
        <v>158</v>
      </c>
      <c r="G12" s="18" t="s">
        <v>18</v>
      </c>
    </row>
    <row r="13" customFormat="false" ht="46.95" hidden="false" customHeight="false" outlineLevel="0" collapsed="false">
      <c r="A13" s="52" t="s">
        <v>159</v>
      </c>
      <c r="B13" s="18" t="s">
        <v>137</v>
      </c>
      <c r="C13" s="18" t="s">
        <v>138</v>
      </c>
      <c r="D13" s="53" t="s">
        <v>160</v>
      </c>
      <c r="E13" s="53" t="s">
        <v>160</v>
      </c>
      <c r="F13" s="18" t="s">
        <v>161</v>
      </c>
      <c r="G13" s="18" t="s">
        <v>18</v>
      </c>
    </row>
    <row r="14" customFormat="false" ht="12.75" hidden="false" customHeight="false" outlineLevel="0" collapsed="false">
      <c r="A14" s="52" t="s">
        <v>162</v>
      </c>
      <c r="B14" s="18" t="s">
        <v>137</v>
      </c>
      <c r="C14" s="18" t="n">
        <v>0.4</v>
      </c>
      <c r="D14" s="53" t="n">
        <v>1640</v>
      </c>
      <c r="E14" s="53" t="n">
        <f aca="false">D14*C14</f>
        <v>656</v>
      </c>
      <c r="F14" s="18" t="n">
        <f aca="false">D14*0.2</f>
        <v>328</v>
      </c>
      <c r="G14" s="18"/>
    </row>
    <row r="15" customFormat="false" ht="12.75" hidden="false" customHeight="true" outlineLevel="0" collapsed="false">
      <c r="A15" s="54" t="s">
        <v>163</v>
      </c>
      <c r="B15" s="54"/>
      <c r="C15" s="54"/>
      <c r="D15" s="54"/>
      <c r="E15" s="55" t="n">
        <f aca="false">SUM(E5:E14)</f>
        <v>4370.050634</v>
      </c>
      <c r="F15" s="18"/>
      <c r="G15" s="18"/>
    </row>
    <row r="16" customFormat="false" ht="35.5" hidden="false" customHeight="false" outlineLevel="0" collapsed="false">
      <c r="A16" s="4"/>
      <c r="D16" s="56"/>
      <c r="E16" s="57"/>
    </row>
    <row r="17" customFormat="false" ht="35.5" hidden="false" customHeight="false" outlineLevel="0" collapsed="false">
      <c r="A17" s="50" t="s">
        <v>164</v>
      </c>
      <c r="B17" s="50"/>
      <c r="C17" s="50"/>
      <c r="D17" s="50"/>
      <c r="E17" s="50"/>
      <c r="F17" s="50"/>
      <c r="G17" s="50"/>
    </row>
    <row r="18" customFormat="false" ht="12.75" hidden="false" customHeight="false" outlineLevel="0" collapsed="false">
      <c r="A18" s="51" t="s">
        <v>5</v>
      </c>
      <c r="B18" s="8" t="s">
        <v>6</v>
      </c>
      <c r="C18" s="8" t="s">
        <v>88</v>
      </c>
      <c r="D18" s="8" t="s">
        <v>165</v>
      </c>
      <c r="E18" s="8" t="s">
        <v>10</v>
      </c>
      <c r="F18" s="9" t="s">
        <v>166</v>
      </c>
      <c r="G18" s="9"/>
    </row>
    <row r="19" customFormat="false" ht="58.4" hidden="false" customHeight="false" outlineLevel="0" collapsed="false">
      <c r="A19" s="52" t="s">
        <v>136</v>
      </c>
      <c r="B19" s="18" t="s">
        <v>137</v>
      </c>
      <c r="C19" s="18" t="s">
        <v>138</v>
      </c>
      <c r="D19" s="53" t="s">
        <v>139</v>
      </c>
      <c r="E19" s="53" t="s">
        <v>139</v>
      </c>
      <c r="F19" s="18" t="s">
        <v>140</v>
      </c>
      <c r="G19" s="18" t="s">
        <v>18</v>
      </c>
    </row>
    <row r="20" customFormat="false" ht="24.05" hidden="false" customHeight="false" outlineLevel="0" collapsed="false">
      <c r="A20" s="52" t="s">
        <v>141</v>
      </c>
      <c r="B20" s="18" t="s">
        <v>137</v>
      </c>
      <c r="C20" s="18" t="s">
        <v>138</v>
      </c>
      <c r="D20" s="53" t="s">
        <v>142</v>
      </c>
      <c r="E20" s="53" t="s">
        <v>142</v>
      </c>
      <c r="F20" s="18" t="s">
        <v>143</v>
      </c>
      <c r="G20" s="18" t="s">
        <v>18</v>
      </c>
    </row>
    <row r="21" customFormat="false" ht="24.05" hidden="false" customHeight="false" outlineLevel="0" collapsed="false">
      <c r="A21" s="52" t="s">
        <v>144</v>
      </c>
      <c r="B21" s="18" t="s">
        <v>137</v>
      </c>
      <c r="C21" s="18" t="s">
        <v>138</v>
      </c>
      <c r="D21" s="53" t="s">
        <v>145</v>
      </c>
      <c r="E21" s="53" t="s">
        <v>145</v>
      </c>
      <c r="F21" s="18" t="s">
        <v>146</v>
      </c>
      <c r="G21" s="18" t="s">
        <v>18</v>
      </c>
    </row>
    <row r="22" customFormat="false" ht="24.05" hidden="false" customHeight="false" outlineLevel="0" collapsed="false">
      <c r="A22" s="52" t="s">
        <v>147</v>
      </c>
      <c r="B22" s="18" t="s">
        <v>137</v>
      </c>
      <c r="C22" s="18" t="s">
        <v>138</v>
      </c>
      <c r="D22" s="53" t="s">
        <v>148</v>
      </c>
      <c r="E22" s="53" t="s">
        <v>148</v>
      </c>
      <c r="F22" s="18" t="s">
        <v>149</v>
      </c>
      <c r="G22" s="18" t="s">
        <v>18</v>
      </c>
    </row>
    <row r="23" customFormat="false" ht="24.05" hidden="false" customHeight="false" outlineLevel="0" collapsed="false">
      <c r="A23" s="52" t="s">
        <v>167</v>
      </c>
      <c r="B23" s="18" t="s">
        <v>137</v>
      </c>
      <c r="C23" s="18" t="s">
        <v>138</v>
      </c>
      <c r="D23" s="53" t="n">
        <v>2066.01</v>
      </c>
      <c r="E23" s="53" t="n">
        <f aca="false">D23*C23</f>
        <v>2066.01</v>
      </c>
      <c r="F23" s="18"/>
      <c r="G23" s="18" t="s">
        <v>151</v>
      </c>
    </row>
    <row r="24" customFormat="false" ht="12.75" hidden="false" customHeight="false" outlineLevel="0" collapsed="false">
      <c r="A24" s="52" t="s">
        <v>152</v>
      </c>
      <c r="B24" s="18" t="s">
        <v>137</v>
      </c>
      <c r="C24" s="18" t="n">
        <v>0.4774</v>
      </c>
      <c r="D24" s="53" t="n">
        <v>2066.01</v>
      </c>
      <c r="E24" s="53" t="n">
        <f aca="false">D24*C24</f>
        <v>986.313174</v>
      </c>
      <c r="F24" s="18"/>
      <c r="G24" s="18" t="s">
        <v>18</v>
      </c>
    </row>
    <row r="25" customFormat="false" ht="35.5" hidden="false" customHeight="false" outlineLevel="0" collapsed="false">
      <c r="A25" s="52" t="s">
        <v>153</v>
      </c>
      <c r="B25" s="18" t="s">
        <v>137</v>
      </c>
      <c r="C25" s="18" t="s">
        <v>138</v>
      </c>
      <c r="D25" s="53" t="s">
        <v>154</v>
      </c>
      <c r="E25" s="53" t="s">
        <v>154</v>
      </c>
      <c r="F25" s="18" t="s">
        <v>155</v>
      </c>
      <c r="G25" s="18" t="s">
        <v>18</v>
      </c>
    </row>
    <row r="26" customFormat="false" ht="35.5" hidden="false" customHeight="false" outlineLevel="0" collapsed="false">
      <c r="A26" s="52" t="s">
        <v>156</v>
      </c>
      <c r="B26" s="18" t="s">
        <v>137</v>
      </c>
      <c r="C26" s="18" t="s">
        <v>138</v>
      </c>
      <c r="D26" s="53" t="s">
        <v>157</v>
      </c>
      <c r="E26" s="53" t="s">
        <v>157</v>
      </c>
      <c r="F26" s="18" t="s">
        <v>158</v>
      </c>
      <c r="G26" s="18" t="s">
        <v>18</v>
      </c>
    </row>
    <row r="27" customFormat="false" ht="46.95" hidden="false" customHeight="false" outlineLevel="0" collapsed="false">
      <c r="A27" s="52" t="s">
        <v>168</v>
      </c>
      <c r="B27" s="18" t="s">
        <v>137</v>
      </c>
      <c r="C27" s="18" t="s">
        <v>138</v>
      </c>
      <c r="D27" s="53" t="s">
        <v>169</v>
      </c>
      <c r="E27" s="53" t="s">
        <v>169</v>
      </c>
      <c r="F27" s="18" t="s">
        <v>170</v>
      </c>
      <c r="G27" s="18" t="s">
        <v>18</v>
      </c>
    </row>
    <row r="28" customFormat="false" ht="35.5" hidden="false" customHeight="false" outlineLevel="0" collapsed="false">
      <c r="A28" s="52" t="s">
        <v>162</v>
      </c>
      <c r="B28" s="18"/>
      <c r="C28" s="18" t="n">
        <v>0.4</v>
      </c>
      <c r="D28" s="53" t="n">
        <v>1640</v>
      </c>
      <c r="E28" s="53" t="n">
        <f aca="false">D28*C28</f>
        <v>656</v>
      </c>
      <c r="F28" s="18"/>
      <c r="G28" s="18"/>
    </row>
    <row r="29" customFormat="false" ht="12.75" hidden="false" customHeight="true" outlineLevel="0" collapsed="false">
      <c r="A29" s="54" t="s">
        <v>171</v>
      </c>
      <c r="B29" s="54"/>
      <c r="C29" s="54"/>
      <c r="D29" s="54"/>
      <c r="E29" s="55" t="n">
        <f aca="false">SUM(E19:E28)</f>
        <v>3708.323174</v>
      </c>
      <c r="F29" s="18"/>
      <c r="G29" s="18"/>
    </row>
  </sheetData>
  <mergeCells count="7">
    <mergeCell ref="A1:G1"/>
    <mergeCell ref="A3:G3"/>
    <mergeCell ref="F4:G4"/>
    <mergeCell ref="A15:D15"/>
    <mergeCell ref="A17:G17"/>
    <mergeCell ref="F18:G18"/>
    <mergeCell ref="A29:D29"/>
  </mergeCells>
  <printOptions headings="false" gridLines="false" gridLinesSet="true" horizontalCentered="false" verticalCentered="false"/>
  <pageMargins left="0.39375" right="0.39375" top="0.39375" bottom="0.39375" header="0.511811023622047" footer="0.511811023622047"/>
  <pageSetup paperSize="9" scale="7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27"/>
  <sheetViews>
    <sheetView showFormulas="false" showGridLines="true" showRowColHeaders="true" showZeros="true" rightToLeft="false" tabSelected="false" showOutlineSymbols="true" defaultGridColor="true" view="normal" topLeftCell="A21" colorId="64" zoomScale="100" zoomScaleNormal="100" zoomScalePageLayoutView="100" workbookViewId="0">
      <selection pane="topLeft" activeCell="E27" activeCellId="0" sqref="E27"/>
    </sheetView>
  </sheetViews>
  <sheetFormatPr defaultColWidth="11.5703125" defaultRowHeight="12.75" zeroHeight="false" outlineLevelRow="0" outlineLevelCol="0"/>
  <cols>
    <col collapsed="false" customWidth="true" hidden="false" outlineLevel="0" max="1" min="1" style="0" width="53.42"/>
    <col collapsed="false" customWidth="true" hidden="false" outlineLevel="0" max="3" min="3" style="0" width="13.86"/>
  </cols>
  <sheetData>
    <row r="1" customFormat="false" ht="17.35" hidden="false" customHeight="false" outlineLevel="0" collapsed="false"/>
    <row r="2" customFormat="false" ht="12.75" hidden="false" customHeight="false" outlineLevel="0" collapsed="false">
      <c r="A2" s="58"/>
      <c r="B2" s="58"/>
      <c r="C2" s="58"/>
      <c r="D2" s="58"/>
      <c r="E2" s="58"/>
      <c r="F2" s="58"/>
      <c r="G2" s="58"/>
    </row>
    <row r="3" customFormat="false" ht="23.25" hidden="false" customHeight="true" outlineLevel="0" collapsed="false">
      <c r="A3" s="59" t="s">
        <v>172</v>
      </c>
      <c r="B3" s="59"/>
      <c r="C3" s="59"/>
      <c r="D3" s="59"/>
      <c r="E3" s="59"/>
      <c r="F3" s="59"/>
      <c r="G3" s="59"/>
    </row>
    <row r="4" customFormat="false" ht="58.4" hidden="false" customHeight="false" outlineLevel="0" collapsed="false">
      <c r="A4" s="51" t="s">
        <v>131</v>
      </c>
      <c r="B4" s="8" t="s">
        <v>132</v>
      </c>
      <c r="C4" s="8" t="s">
        <v>133</v>
      </c>
      <c r="D4" s="8" t="s">
        <v>134</v>
      </c>
      <c r="E4" s="8" t="s">
        <v>135</v>
      </c>
      <c r="F4" s="9" t="s">
        <v>11</v>
      </c>
      <c r="G4" s="9"/>
    </row>
    <row r="5" customFormat="false" ht="35.5" hidden="false" customHeight="false" outlineLevel="0" collapsed="false">
      <c r="A5" s="52" t="s">
        <v>173</v>
      </c>
      <c r="B5" s="18" t="s">
        <v>174</v>
      </c>
      <c r="C5" s="18" t="s">
        <v>175</v>
      </c>
      <c r="D5" s="18" t="s">
        <v>176</v>
      </c>
      <c r="E5" s="18" t="n">
        <v>17.23</v>
      </c>
      <c r="F5" s="18" t="s">
        <v>177</v>
      </c>
      <c r="G5" s="18" t="s">
        <v>18</v>
      </c>
    </row>
    <row r="6" customFormat="false" ht="46.95" hidden="false" customHeight="false" outlineLevel="0" collapsed="false">
      <c r="A6" s="52" t="s">
        <v>178</v>
      </c>
      <c r="B6" s="18" t="s">
        <v>174</v>
      </c>
      <c r="C6" s="18" t="s">
        <v>138</v>
      </c>
      <c r="D6" s="18" t="s">
        <v>179</v>
      </c>
      <c r="E6" s="18" t="n">
        <v>174.28</v>
      </c>
      <c r="F6" s="18" t="s">
        <v>180</v>
      </c>
      <c r="G6" s="18" t="s">
        <v>18</v>
      </c>
    </row>
    <row r="7" customFormat="false" ht="46.95" hidden="false" customHeight="false" outlineLevel="0" collapsed="false">
      <c r="A7" s="52" t="s">
        <v>181</v>
      </c>
      <c r="B7" s="18" t="s">
        <v>174</v>
      </c>
      <c r="C7" s="18" t="s">
        <v>138</v>
      </c>
      <c r="D7" s="18" t="s">
        <v>182</v>
      </c>
      <c r="E7" s="18" t="n">
        <v>246.05</v>
      </c>
      <c r="F7" s="18" t="s">
        <v>183</v>
      </c>
      <c r="G7" s="18" t="s">
        <v>18</v>
      </c>
    </row>
    <row r="8" customFormat="false" ht="35.5" hidden="false" customHeight="false" outlineLevel="0" collapsed="false">
      <c r="A8" s="52" t="s">
        <v>184</v>
      </c>
      <c r="B8" s="18" t="s">
        <v>185</v>
      </c>
      <c r="C8" s="18" t="s">
        <v>186</v>
      </c>
      <c r="D8" s="18" t="s">
        <v>187</v>
      </c>
      <c r="E8" s="18" t="n">
        <v>86.33</v>
      </c>
      <c r="F8" s="18" t="s">
        <v>188</v>
      </c>
      <c r="G8" s="18" t="s">
        <v>18</v>
      </c>
    </row>
    <row r="9" customFormat="false" ht="35.5" hidden="false" customHeight="false" outlineLevel="0" collapsed="false">
      <c r="A9" s="52" t="s">
        <v>189</v>
      </c>
      <c r="B9" s="18" t="s">
        <v>185</v>
      </c>
      <c r="C9" s="18" t="s">
        <v>190</v>
      </c>
      <c r="D9" s="18" t="s">
        <v>191</v>
      </c>
      <c r="E9" s="18" t="n">
        <v>186.55</v>
      </c>
      <c r="F9" s="18" t="s">
        <v>192</v>
      </c>
      <c r="G9" s="18" t="s">
        <v>18</v>
      </c>
    </row>
    <row r="10" customFormat="false" ht="46.95" hidden="false" customHeight="false" outlineLevel="0" collapsed="false">
      <c r="A10" s="52" t="s">
        <v>193</v>
      </c>
      <c r="B10" s="18" t="s">
        <v>185</v>
      </c>
      <c r="C10" s="18" t="s">
        <v>194</v>
      </c>
      <c r="D10" s="18" t="s">
        <v>195</v>
      </c>
      <c r="E10" s="18" t="n">
        <v>34.8</v>
      </c>
      <c r="F10" s="18" t="s">
        <v>196</v>
      </c>
      <c r="G10" s="18" t="s">
        <v>18</v>
      </c>
    </row>
    <row r="11" customFormat="false" ht="35.5" hidden="false" customHeight="false" outlineLevel="0" collapsed="false">
      <c r="A11" s="52" t="s">
        <v>197</v>
      </c>
      <c r="B11" s="18" t="s">
        <v>185</v>
      </c>
      <c r="C11" s="18" t="s">
        <v>198</v>
      </c>
      <c r="D11" s="18" t="s">
        <v>199</v>
      </c>
      <c r="E11" s="18" t="n">
        <v>95.16</v>
      </c>
      <c r="F11" s="18" t="s">
        <v>200</v>
      </c>
      <c r="G11" s="18" t="s">
        <v>18</v>
      </c>
    </row>
    <row r="12" customFormat="false" ht="12.75" hidden="false" customHeight="true" outlineLevel="0" collapsed="false">
      <c r="A12" s="54" t="s">
        <v>86</v>
      </c>
      <c r="B12" s="54"/>
      <c r="C12" s="54"/>
      <c r="D12" s="54"/>
      <c r="E12" s="18" t="n">
        <f aca="false">SUM(E5:E11)</f>
        <v>840.4</v>
      </c>
      <c r="F12" s="18"/>
      <c r="G12" s="11"/>
    </row>
    <row r="13" customFormat="false" ht="46.95" hidden="false" customHeight="false" outlineLevel="0" collapsed="false">
      <c r="A13" s="20"/>
      <c r="B13" s="20"/>
      <c r="C13" s="20"/>
      <c r="D13" s="20"/>
      <c r="E13" s="20"/>
      <c r="F13" s="20"/>
      <c r="G13" s="20"/>
    </row>
    <row r="14" customFormat="false" ht="12.75" hidden="false" customHeight="false" outlineLevel="0" collapsed="false">
      <c r="A14" s="60" t="s">
        <v>201</v>
      </c>
      <c r="B14" s="60"/>
      <c r="C14" s="60"/>
      <c r="D14" s="60"/>
      <c r="E14" s="60"/>
      <c r="F14" s="60"/>
      <c r="G14" s="60"/>
    </row>
    <row r="15" customFormat="false" ht="24.05" hidden="false" customHeight="false" outlineLevel="0" collapsed="false">
      <c r="A15" s="51" t="s">
        <v>131</v>
      </c>
      <c r="B15" s="8" t="s">
        <v>132</v>
      </c>
      <c r="C15" s="8" t="s">
        <v>133</v>
      </c>
      <c r="D15" s="8" t="s">
        <v>134</v>
      </c>
      <c r="E15" s="8" t="s">
        <v>135</v>
      </c>
      <c r="F15" s="9" t="s">
        <v>11</v>
      </c>
      <c r="G15" s="9"/>
    </row>
    <row r="16" customFormat="false" ht="46.95" hidden="false" customHeight="false" outlineLevel="0" collapsed="false">
      <c r="A16" s="52" t="s">
        <v>202</v>
      </c>
      <c r="B16" s="18" t="s">
        <v>174</v>
      </c>
      <c r="C16" s="18" t="s">
        <v>203</v>
      </c>
      <c r="D16" s="18" t="s">
        <v>204</v>
      </c>
      <c r="E16" s="18" t="s">
        <v>205</v>
      </c>
      <c r="F16" s="18" t="s">
        <v>206</v>
      </c>
      <c r="G16" s="18" t="s">
        <v>18</v>
      </c>
    </row>
    <row r="17" customFormat="false" ht="46.95" hidden="false" customHeight="false" outlineLevel="0" collapsed="false">
      <c r="A17" s="52" t="s">
        <v>193</v>
      </c>
      <c r="B17" s="18" t="s">
        <v>185</v>
      </c>
      <c r="C17" s="18" t="s">
        <v>207</v>
      </c>
      <c r="D17" s="18" t="s">
        <v>195</v>
      </c>
      <c r="E17" s="18" t="s">
        <v>208</v>
      </c>
      <c r="F17" s="18" t="s">
        <v>196</v>
      </c>
      <c r="G17" s="18" t="s">
        <v>18</v>
      </c>
    </row>
    <row r="18" customFormat="false" ht="12.75" hidden="false" customHeight="true" outlineLevel="0" collapsed="false">
      <c r="A18" s="54" t="s">
        <v>86</v>
      </c>
      <c r="B18" s="54"/>
      <c r="C18" s="54"/>
      <c r="D18" s="54"/>
      <c r="E18" s="18" t="n">
        <f aca="false">E17+E16</f>
        <v>479.87</v>
      </c>
      <c r="F18" s="18"/>
      <c r="G18" s="11"/>
    </row>
    <row r="19" customFormat="false" ht="58.4" hidden="false" customHeight="false" outlineLevel="0" collapsed="false">
      <c r="A19" s="20"/>
      <c r="B19" s="20"/>
      <c r="C19" s="20"/>
      <c r="D19" s="20"/>
      <c r="E19" s="20"/>
      <c r="F19" s="20"/>
      <c r="G19" s="20"/>
    </row>
    <row r="20" customFormat="false" ht="23.25" hidden="false" customHeight="true" outlineLevel="0" collapsed="false">
      <c r="A20" s="59" t="s">
        <v>209</v>
      </c>
      <c r="B20" s="59"/>
      <c r="C20" s="59"/>
      <c r="D20" s="59"/>
      <c r="E20" s="59"/>
      <c r="F20" s="59"/>
      <c r="G20" s="59"/>
    </row>
    <row r="21" customFormat="false" ht="24.05" hidden="false" customHeight="false" outlineLevel="0" collapsed="false">
      <c r="A21" s="52" t="s">
        <v>173</v>
      </c>
      <c r="B21" s="61" t="s">
        <v>174</v>
      </c>
      <c r="C21" s="61" t="s">
        <v>210</v>
      </c>
      <c r="D21" s="62" t="s">
        <v>176</v>
      </c>
      <c r="E21" s="62" t="n">
        <v>261.14</v>
      </c>
      <c r="F21" s="18" t="s">
        <v>177</v>
      </c>
      <c r="G21" s="11" t="s">
        <v>18</v>
      </c>
    </row>
    <row r="22" customFormat="false" ht="35.5" hidden="false" customHeight="false" outlineLevel="0" collapsed="false">
      <c r="A22" s="52" t="s">
        <v>211</v>
      </c>
      <c r="B22" s="61" t="s">
        <v>185</v>
      </c>
      <c r="C22" s="61" t="s">
        <v>212</v>
      </c>
      <c r="D22" s="62" t="s">
        <v>213</v>
      </c>
      <c r="E22" s="62" t="n">
        <v>12.91</v>
      </c>
      <c r="F22" s="18" t="s">
        <v>214</v>
      </c>
      <c r="G22" s="11" t="s">
        <v>18</v>
      </c>
    </row>
    <row r="23" customFormat="false" ht="24.05" hidden="false" customHeight="false" outlineLevel="0" collapsed="false">
      <c r="A23" s="52" t="s">
        <v>215</v>
      </c>
      <c r="B23" s="61" t="s">
        <v>185</v>
      </c>
      <c r="C23" s="61" t="s">
        <v>216</v>
      </c>
      <c r="D23" s="62" t="s">
        <v>217</v>
      </c>
      <c r="E23" s="62" t="n">
        <v>29.22</v>
      </c>
      <c r="F23" s="18" t="s">
        <v>218</v>
      </c>
      <c r="G23" s="11" t="s">
        <v>18</v>
      </c>
    </row>
    <row r="24" customFormat="false" ht="24.05" hidden="false" customHeight="false" outlineLevel="0" collapsed="false">
      <c r="A24" s="52" t="s">
        <v>219</v>
      </c>
      <c r="B24" s="61" t="s">
        <v>220</v>
      </c>
      <c r="C24" s="61" t="s">
        <v>221</v>
      </c>
      <c r="D24" s="62" t="s">
        <v>222</v>
      </c>
      <c r="E24" s="62" t="n">
        <v>9.75</v>
      </c>
      <c r="F24" s="18" t="s">
        <v>223</v>
      </c>
      <c r="G24" s="11" t="s">
        <v>18</v>
      </c>
    </row>
    <row r="25" customFormat="false" ht="35.5" hidden="false" customHeight="false" outlineLevel="0" collapsed="false">
      <c r="A25" s="52" t="s">
        <v>224</v>
      </c>
      <c r="B25" s="61" t="s">
        <v>225</v>
      </c>
      <c r="C25" s="61" t="s">
        <v>226</v>
      </c>
      <c r="D25" s="62" t="s">
        <v>227</v>
      </c>
      <c r="E25" s="62" t="n">
        <v>21.6</v>
      </c>
      <c r="F25" s="18" t="s">
        <v>228</v>
      </c>
      <c r="G25" s="11" t="s">
        <v>18</v>
      </c>
    </row>
    <row r="26" customFormat="false" ht="46.95" hidden="false" customHeight="false" outlineLevel="0" collapsed="false">
      <c r="A26" s="52" t="s">
        <v>193</v>
      </c>
      <c r="B26" s="61" t="s">
        <v>185</v>
      </c>
      <c r="C26" s="61" t="s">
        <v>229</v>
      </c>
      <c r="D26" s="62" t="s">
        <v>195</v>
      </c>
      <c r="E26" s="62" t="n">
        <v>336.32</v>
      </c>
      <c r="F26" s="18" t="s">
        <v>196</v>
      </c>
      <c r="G26" s="11" t="s">
        <v>18</v>
      </c>
    </row>
    <row r="27" customFormat="false" ht="12.75" hidden="false" customHeight="true" outlineLevel="0" collapsed="false">
      <c r="A27" s="54" t="s">
        <v>86</v>
      </c>
      <c r="B27" s="54"/>
      <c r="C27" s="54"/>
      <c r="D27" s="54"/>
      <c r="E27" s="11" t="n">
        <f aca="false">SUM(E21:E26)</f>
        <v>670.94</v>
      </c>
      <c r="F27" s="11"/>
      <c r="G27" s="11"/>
    </row>
  </sheetData>
  <mergeCells count="11">
    <mergeCell ref="A2:G2"/>
    <mergeCell ref="A3:G3"/>
    <mergeCell ref="F4:G4"/>
    <mergeCell ref="A12:D12"/>
    <mergeCell ref="A13:G13"/>
    <mergeCell ref="A14:G14"/>
    <mergeCell ref="F15:G15"/>
    <mergeCell ref="A18:D18"/>
    <mergeCell ref="A19:G19"/>
    <mergeCell ref="A20:G20"/>
    <mergeCell ref="A27:D27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56</TotalTime>
  <Application>LibreOffice/24.2.0.3$Windows_X86_64 LibreOffice_project/da48488a73ddd66ea24cf16bbc4f7b9c08e9bea1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2025-02-03T14:13:11Z</dcterms:created>
  <dc:creator/>
  <dc:description/>
  <dc:language>pt-BR</dc:language>
  <cp:lastModifiedBy/>
  <dcterms:modified xsi:type="dcterms:W3CDTF">2025-03-02T17:23:06Z</dcterms:modified>
  <cp:revision>20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