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NOVO" sheetId="1" state="visible" r:id="rId2"/>
  </sheets>
  <definedNames>
    <definedName function="false" hidden="false" localSheetId="0" name="_xlnm.Print_Area" vbProcedure="false">NOVO!$A$1:$G$56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<sst xmlns="http://schemas.openxmlformats.org/spreadsheetml/2006/main" count="140" uniqueCount="110">
  <si>
    <t xml:space="preserve">OBJETO</t>
  </si>
  <si>
    <t xml:space="preserve">Contratação de empresa para execução dos serviços de desenvolvimento e otimização dos processos operacionais/comerciais do SAEMAS, conforme projeto básico e planilha orçamentaria</t>
  </si>
  <si>
    <t xml:space="preserve">LOCAL</t>
  </si>
  <si>
    <t xml:space="preserve">SAEMAS - SERTÃOZINHO</t>
  </si>
  <si>
    <t xml:space="preserve">ITEM</t>
  </si>
  <si>
    <t xml:space="preserve">DISCRIMINAÇÃO</t>
  </si>
  <si>
    <t xml:space="preserve">PREÇO UNIT</t>
  </si>
  <si>
    <t xml:space="preserve">PREÇO TOTAL</t>
  </si>
  <si>
    <t xml:space="preserve">QTDE</t>
  </si>
  <si>
    <t xml:space="preserve">DIFERENÇA QTDE  PRESENTE/ FUTURO</t>
  </si>
  <si>
    <t xml:space="preserve">DIFERENÇA R$ TOTAL  PRESENTE/ FUTURO</t>
  </si>
  <si>
    <t xml:space="preserve">SERVIÇOS COMERCIAIS</t>
  </si>
  <si>
    <t xml:space="preserve">UNID.</t>
  </si>
  <si>
    <t xml:space="preserve">1.1</t>
  </si>
  <si>
    <t xml:space="preserve">Serviços de atendimento ao público</t>
  </si>
  <si>
    <t xml:space="preserve">FEV</t>
  </si>
  <si>
    <t xml:space="preserve">MAR</t>
  </si>
  <si>
    <t xml:space="preserve">ABR</t>
  </si>
  <si>
    <t xml:space="preserve">MAI</t>
  </si>
  <si>
    <t xml:space="preserve">JUN</t>
  </si>
  <si>
    <t xml:space="preserve">JUL</t>
  </si>
  <si>
    <t xml:space="preserve">6 meses</t>
  </si>
  <si>
    <t xml:space="preserve">1.1.1</t>
  </si>
  <si>
    <t xml:space="preserve">Atendimento ao público conforme especificações do Termo de Referência</t>
  </si>
  <si>
    <t xml:space="preserve">un x mês</t>
  </si>
  <si>
    <t xml:space="preserve">SUB TOTAL 1.1</t>
  </si>
  <si>
    <t xml:space="preserve">1.2</t>
  </si>
  <si>
    <t xml:space="preserve">SERVIÇOS DE CAÇA FRAUDE  (LIGAÇÕES IRREGULARES)</t>
  </si>
  <si>
    <t xml:space="preserve">1.2.1</t>
  </si>
  <si>
    <t xml:space="preserve">Inspeção de ligações suspeitas</t>
  </si>
  <si>
    <t xml:space="preserve">un</t>
  </si>
  <si>
    <t xml:space="preserve">1.2.2</t>
  </si>
  <si>
    <t xml:space="preserve">Detecção e Regularização de irregularidade no hidrômetro ou cavalete com envelopamento</t>
  </si>
  <si>
    <t xml:space="preserve">1.2.3</t>
  </si>
  <si>
    <t xml:space="preserve">Detecção e Regularização de irregularidade no abastecimento de água (by-pass, ligação direta e clandestina)</t>
  </si>
  <si>
    <t xml:space="preserve">1.2.4</t>
  </si>
  <si>
    <t xml:space="preserve">Abertura de boletim de ocorrência de corte, leitura, etc.</t>
  </si>
  <si>
    <t xml:space="preserve">rever valor</t>
  </si>
  <si>
    <t xml:space="preserve">1.3</t>
  </si>
  <si>
    <t xml:space="preserve">SERVIÇO DE COBRANÇA DE DÉBITOS ATRASADOS</t>
  </si>
  <si>
    <t xml:space="preserve">1.3.1</t>
  </si>
  <si>
    <t xml:space="preserve">Entrega de Notificações de Débito e documentos</t>
  </si>
  <si>
    <t xml:space="preserve">1.3.2</t>
  </si>
  <si>
    <t xml:space="preserve">Negociação de Débitos</t>
  </si>
  <si>
    <t xml:space="preserve">1.3.3</t>
  </si>
  <si>
    <t xml:space="preserve">Corte do fornecimento no cavalete</t>
  </si>
  <si>
    <t xml:space="preserve">1.3.4</t>
  </si>
  <si>
    <t xml:space="preserve">Religação do fornecimento no cavalete</t>
  </si>
  <si>
    <t xml:space="preserve">1.3.5</t>
  </si>
  <si>
    <t xml:space="preserve">Supressão do fornecimento de água no ramal - sem reposição do pavimento do passeio</t>
  </si>
  <si>
    <t xml:space="preserve">1.3.6</t>
  </si>
  <si>
    <t xml:space="preserve">Religação do fornecimento da água no ramal - com reposição do pavimento do passeio</t>
  </si>
  <si>
    <t xml:space="preserve">1.3.7</t>
  </si>
  <si>
    <t xml:space="preserve">Fornecimento e Instalação de Lacre contra fraude</t>
  </si>
  <si>
    <t xml:space="preserve">rever com novos itens de padronização</t>
  </si>
  <si>
    <t xml:space="preserve">1.3.8</t>
  </si>
  <si>
    <t xml:space="preserve">Vistoria Técnica Detalhada (para verificação de ocorrências de corte, leitura, etc)</t>
  </si>
  <si>
    <t xml:space="preserve">SUB TOTAL 1.2</t>
  </si>
  <si>
    <t xml:space="preserve">1.4</t>
  </si>
  <si>
    <t xml:space="preserve">INSTALAÇÃO E SUBSTITUIÇÃO DE HIDRÔMETRO - Classe B DN ½" E 3/4"</t>
  </si>
  <si>
    <t xml:space="preserve">1.4.1</t>
  </si>
  <si>
    <t xml:space="preserve">Instalação ou substituição de hidrômetro DN 1/2" e 3/4" - com fornecimento de lacre, excluso o fornecimento de hidrômetro</t>
  </si>
  <si>
    <t xml:space="preserve">1.4.2</t>
  </si>
  <si>
    <t xml:space="preserve">Instalação ou substituição de hidrômetro DN 1" A 2"- sem fornecimento</t>
  </si>
  <si>
    <t xml:space="preserve">1.4.3</t>
  </si>
  <si>
    <t xml:space="preserve">Reparo no Cavalete Domiciliar DN 3/4"- com fornecimento de material hidráulico</t>
  </si>
  <si>
    <t xml:space="preserve">1.4.4</t>
  </si>
  <si>
    <t xml:space="preserve">Reparo no Cavalete Domiciliar DN 1" A 2"- com fornecimento de material hidráulico</t>
  </si>
  <si>
    <t xml:space="preserve">1.4.5</t>
  </si>
  <si>
    <t xml:space="preserve">SUBSTITUIÇÃO ou INSTALAÇÃO DE CAVALETE DOMICILIAR DN 3/4" - com fornecimento de material hidráulico e com reposição de pavimento e fornecimento de lacre</t>
  </si>
  <si>
    <t xml:space="preserve">1.4.6</t>
  </si>
  <si>
    <t xml:space="preserve">REGULARIZACAO DE CAVALETE DOMICILIAR DN 3/4" - com fornecimento de material hidráulico, lacre e reposição de pavimento</t>
  </si>
  <si>
    <t xml:space="preserve">1.4.7</t>
  </si>
  <si>
    <t xml:space="preserve">Instalação de abrigo no muro ou na calçada DN 3/4"- com fornecimento de caixa padrão e lacre - padronização sem cavalete</t>
  </si>
  <si>
    <t xml:space="preserve">1.4.8</t>
  </si>
  <si>
    <t xml:space="preserve">PADRONIZAÇÃO DA LIGAÇÃO COM REGULARIZACAO DE CAVALETE DOMICILIAR DN 3/4" E RETIRADA DO CAVALETE INTERNO - com fornecimento de material hidráulico, lacre e reposição de pavimento- sem instalação ou substituição de hidrometro</t>
  </si>
  <si>
    <t xml:space="preserve">1.4.9</t>
  </si>
  <si>
    <t xml:space="preserve">Deslocamento do cavalete, utilizando tubulação de PEAD, DN 20mm, sem reposição de pavimento</t>
  </si>
  <si>
    <t xml:space="preserve">m</t>
  </si>
  <si>
    <t xml:space="preserve">SUB TOTAL 1.3</t>
  </si>
  <si>
    <t xml:space="preserve">1.5</t>
  </si>
  <si>
    <t xml:space="preserve">LEITURA DE HIDRÔMETROS</t>
  </si>
  <si>
    <t xml:space="preserve">1.5.1</t>
  </si>
  <si>
    <t xml:space="preserve">Apuração de consumo informatizada, Emissão e Entrega de Conta</t>
  </si>
  <si>
    <t xml:space="preserve">1.5.2</t>
  </si>
  <si>
    <t xml:space="preserve">Apuração de consumo informatizada, Emissão e Entrega de Conta - Código de Leitura</t>
  </si>
  <si>
    <t xml:space="preserve">1.5.3</t>
  </si>
  <si>
    <t xml:space="preserve">Serviços de atualização cadastral em Ligações Desagrupadas</t>
  </si>
  <si>
    <t xml:space="preserve">1.5.4</t>
  </si>
  <si>
    <t xml:space="preserve">Emissão e entrega de notificações/comunicados</t>
  </si>
  <si>
    <t xml:space="preserve">1.5.5</t>
  </si>
  <si>
    <t xml:space="preserve">Vistoria de ligação inativa</t>
  </si>
  <si>
    <t xml:space="preserve">SUB TOTAL 1.4</t>
  </si>
  <si>
    <t xml:space="preserve">SUB TOTAL ITEM 1</t>
  </si>
  <si>
    <t xml:space="preserve">SERVIÇOS OPERACIONAIS</t>
  </si>
  <si>
    <t xml:space="preserve">2.1</t>
  </si>
  <si>
    <t xml:space="preserve">PESQUISA E DETECÇÃO DE VAZAMENTOS</t>
  </si>
  <si>
    <t xml:space="preserve">2.1.1</t>
  </si>
  <si>
    <t xml:space="preserve">Pesquisa e Detecção de Vazamentos não Visíveis, utilizando correlacionador de ruídos associado com geofone eletrônico</t>
  </si>
  <si>
    <t xml:space="preserve">km</t>
  </si>
  <si>
    <t xml:space="preserve">2.1.2</t>
  </si>
  <si>
    <t xml:space="preserve">Mapeamento de Vazamentos Não Visíveis Através de Sensores Data Logger de Ruído</t>
  </si>
  <si>
    <t xml:space="preserve">SUB TOTAL ITEM 2</t>
  </si>
  <si>
    <t xml:space="preserve">MONITORAMENTO DE VAZÃO DE ESGOTO</t>
  </si>
  <si>
    <t xml:space="preserve">3.1</t>
  </si>
  <si>
    <t xml:space="preserve">Planejamento de Medição de Vazão (Com ou Sem Amostragem, Ph e Condutividade), Instalação de Medidor de Vazão Tipo Área Velocidade, Disponibilização de Medidor de Vazão Tipo Área Velocidade (un x dia), Retirada de Medidor de Vazão Tipo Área Velocidade, Elaboração de Relatório de Resultados de Medição de Vazão, Leitura e Coleta de Dados do Medidor de Vazão e Limpeza e Manutenção do Medidor de Vazão</t>
  </si>
  <si>
    <t xml:space="preserve">SUB TOTAL ITEM 3</t>
  </si>
  <si>
    <t xml:space="preserve">TOTAL</t>
  </si>
  <si>
    <t xml:space="preserve">Contratado</t>
  </si>
  <si>
    <t xml:space="preserve">Diferença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</si>
</sst>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General_)"/>
    <numFmt numFmtId="166" formatCode="_-* #,##0.00_-;\-* #,##0.00_-;_-* \-??_-;_-@_-"/>
    <numFmt numFmtId="167" formatCode="#,##0"/>
    <numFmt numFmtId="168" formatCode="&quot;R$ &quot;#,##0.00;[RED]&quot;-R$ &quot;#,##0.00"/>
    <numFmt numFmtId="169" formatCode="General\ "/>
    <numFmt numFmtId="170" formatCode="0.000000"/>
    <numFmt numFmtId="171" formatCode="#,##0_ ;[RED]\-#,##0\ "/>
    <numFmt numFmtId="172" formatCode="0.00"/>
    <numFmt numFmtId="173" formatCode="#,##0.00"/>
    <numFmt numFmtId="174" formatCode="0%"/>
    <numFmt numFmtId="175" formatCode="0.000%"/>
  </numFmts>
  <fonts count="2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Arial"/>
      <family val="0"/>
      <charset val="1"/>
    </font>
    <font>
      <sz val="10"/>
      <name val="Arial"/>
      <family val="2"/>
      <charset val="1"/>
    </font>
    <font>
      <sz val="12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0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0"/>
      <name val="Calibri"/>
      <family val="2"/>
      <charset val="1"/>
    </font>
    <font>
      <b val="true"/>
      <sz val="10"/>
      <color rgb="FF000000"/>
      <name val="Arial"/>
      <family val="2"/>
      <charset val="1"/>
    </font>
    <font>
      <b val="true"/>
      <u val="single"/>
      <sz val="10"/>
      <color rgb="FF000000"/>
      <name val="Arial"/>
      <family val="2"/>
      <charset val="1"/>
    </font>
    <font>
      <sz val="11"/>
      <name val="Calibri"/>
      <family val="2"/>
      <charset val="1"/>
    </font>
    <font>
      <b val="true"/>
      <sz val="10"/>
      <color rgb="FF000000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10"/>
      <color rgb="FF000000"/>
      <name val="Arial"/>
      <family val="2"/>
      <charset val="1"/>
    </font>
    <font>
      <sz val="11"/>
      <color rgb="FFFF0000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1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1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medium"/>
      <bottom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double"/>
      <right style="thin"/>
      <top style="medium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double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double"/>
      <right style="thin"/>
      <top style="thin"/>
      <bottom style="medium"/>
      <diagonal/>
    </border>
    <border diagonalUp="false" diagonalDown="false">
      <left/>
      <right/>
      <top/>
      <bottom style="medium"/>
      <diagonal/>
    </border>
  </borders>
  <cellStyleXfs count="2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7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2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7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3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4" xfId="21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5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9" fillId="0" borderId="6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9" fillId="0" borderId="0" xfId="21" applyFont="true" applyBorder="false" applyAlignment="true" applyProtection="true">
      <alignment horizontal="general" vertical="center" textRotation="0" wrapText="true" indent="0" shrinkToFit="false"/>
      <protection locked="false" hidden="false"/>
    </xf>
    <xf numFmtId="169" fontId="10" fillId="2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1" fillId="2" borderId="8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1" fillId="2" borderId="9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12" fillId="2" borderId="1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2" fillId="2" borderId="11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3" fillId="0" borderId="2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0" fillId="0" borderId="7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2" fillId="0" borderId="8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1" fillId="2" borderId="12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12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2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2" borderId="1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2" borderId="14" xfId="2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9" fontId="10" fillId="2" borderId="1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0" fillId="2" borderId="16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1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15" xfId="2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0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4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1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0" borderId="19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8" fillId="0" borderId="20" xfId="24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8" fillId="0" borderId="21" xfId="24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1" fontId="16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6" fillId="0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5" fillId="0" borderId="13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8" fillId="0" borderId="14" xf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8" fillId="0" borderId="21" xf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13" xfId="2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10" fillId="0" borderId="14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0" fillId="0" borderId="19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10" fillId="0" borderId="20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17" fillId="0" borderId="2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0" fillId="0" borderId="13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1" fillId="0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0" fillId="0" borderId="2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0" fillId="0" borderId="0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8" fillId="0" borderId="2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1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14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10" fillId="0" borderId="21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71" fontId="0" fillId="0" borderId="2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24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0" fillId="0" borderId="24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1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0" borderId="14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9" fillId="0" borderId="1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9" fillId="0" borderId="19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0" borderId="20" xfId="24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7" fillId="0" borderId="21" xfId="24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2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9" fillId="0" borderId="13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0" borderId="14" xf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0" borderId="21" xf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0" borderId="14" xfId="2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9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8" fillId="0" borderId="2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1" fillId="0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2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7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14" xfId="2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7" fontId="5" fillId="0" borderId="19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9" fillId="0" borderId="2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0" borderId="2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0" borderId="1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0" borderId="2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14" xfId="23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9" fillId="0" borderId="14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22" xfId="0" applyFont="fals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4" fillId="0" borderId="14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4" fillId="0" borderId="19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7" fillId="0" borderId="2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4" fillId="0" borderId="2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9" fillId="0" borderId="19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7" fillId="0" borderId="2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8" fillId="0" borderId="2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8" fillId="0" borderId="1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8" fillId="0" borderId="2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3" xfId="2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8" fillId="0" borderId="14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71" fontId="16" fillId="0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21" fillId="0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2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8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2" fillId="0" borderId="2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4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19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6" fillId="0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2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8" fillId="0" borderId="2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6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2" borderId="1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2" borderId="14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9" fillId="2" borderId="1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9" fillId="2" borderId="19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14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2" borderId="13" xfId="2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4" fillId="2" borderId="14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4" fillId="2" borderId="19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71" fontId="0" fillId="2" borderId="2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2" borderId="2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7" fillId="2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0" borderId="2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2" borderId="1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4" fillId="2" borderId="19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2" borderId="24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4" fillId="2" borderId="2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8" fillId="0" borderId="2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4" fillId="2" borderId="19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4" fillId="2" borderId="2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2" borderId="2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2" borderId="14" xfId="2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7" fontId="19" fillId="2" borderId="2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14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25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1" fillId="0" borderId="2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3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27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27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14" fillId="2" borderId="28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17" fillId="0" borderId="2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7" fillId="0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14" fillId="2" borderId="25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7" fillId="2" borderId="3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8" fillId="0" borderId="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0" fillId="0" borderId="0" xfId="19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xfId="19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0" xfId="19" applyFont="fals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1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 2 2" xfId="21"/>
    <cellStyle name="Normal 2 4" xfId="22"/>
    <cellStyle name="Normal_Planilha_Orçamento_COMPESA" xfId="23"/>
    <cellStyle name="Vírgula 4" xfId="24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U56"/>
  <sheetViews>
    <sheetView showFormulas="false" showGridLines="true" showRowColHeaders="true" showZeros="true" rightToLeft="false" tabSelected="true" showOutlineSymbols="true" defaultGridColor="true" view="normal" topLeftCell="A1" colorId="64" zoomScale="70" zoomScaleNormal="70" zoomScalePageLayoutView="100" workbookViewId="0">
      <pane xSplit="6" ySplit="7" topLeftCell="G8" activePane="bottomRight" state="frozen"/>
      <selection pane="topLeft" activeCell="A1" activeCellId="0" sqref="A1"/>
      <selection pane="topRight" activeCell="G1" activeCellId="0" sqref="G1"/>
      <selection pane="bottomLeft" activeCell="A8" activeCellId="0" sqref="A8"/>
      <selection pane="bottomRight" activeCell="F8" activeCellId="0" sqref="F8"/>
    </sheetView>
  </sheetViews>
  <sheetFormatPr defaultColWidth="8.71484375" defaultRowHeight="15" zeroHeight="false" outlineLevelRow="0" outlineLevelCol="0"/>
  <cols>
    <col collapsed="false" customWidth="true" hidden="false" outlineLevel="0" max="1" min="1" style="1" width="8.42"/>
    <col collapsed="false" customWidth="true" hidden="false" outlineLevel="0" max="2" min="2" style="1" width="58.57"/>
    <col collapsed="false" customWidth="true" hidden="false" outlineLevel="0" max="3" min="3" style="1" width="9.86"/>
    <col collapsed="false" customWidth="true" hidden="false" outlineLevel="0" max="4" min="4" style="1" width="13.71"/>
    <col collapsed="false" customWidth="true" hidden="false" outlineLevel="0" max="5" min="5" style="2" width="12"/>
    <col collapsed="false" customWidth="true" hidden="false" outlineLevel="0" max="6" min="6" style="2" width="17.42"/>
    <col collapsed="false" customWidth="true" hidden="false" outlineLevel="0" max="7" min="7" style="0" width="17.29"/>
    <col collapsed="false" customWidth="true" hidden="true" outlineLevel="0" max="8" min="8" style="3" width="18.42"/>
    <col collapsed="false" customWidth="true" hidden="true" outlineLevel="0" max="9" min="9" style="4" width="19.29"/>
    <col collapsed="false" customWidth="true" hidden="false" outlineLevel="0" max="10" min="10" style="0" width="17.29"/>
    <col collapsed="false" customWidth="true" hidden="true" outlineLevel="0" max="11" min="11" style="1" width="13.71"/>
    <col collapsed="false" customWidth="true" hidden="true" outlineLevel="0" max="12" min="12" style="2" width="10.42"/>
    <col collapsed="false" customWidth="true" hidden="true" outlineLevel="0" max="13" min="13" style="2" width="14.14"/>
    <col collapsed="false" customWidth="true" hidden="true" outlineLevel="0" max="14" min="14" style="0" width="21.57"/>
    <col collapsed="false" customWidth="true" hidden="true" outlineLevel="0" max="20" min="15" style="5" width="11.57"/>
    <col collapsed="false" customWidth="true" hidden="true" outlineLevel="0" max="22" min="21" style="0" width="11.57"/>
  </cols>
  <sheetData>
    <row r="2" customFormat="false" ht="51" hidden="false" customHeight="true" outlineLevel="0" collapsed="false">
      <c r="A2" s="6" t="s">
        <v>0</v>
      </c>
      <c r="B2" s="7" t="s">
        <v>1</v>
      </c>
      <c r="C2" s="7"/>
      <c r="D2" s="7"/>
      <c r="E2" s="7"/>
      <c r="F2" s="7"/>
    </row>
    <row r="3" customFormat="false" ht="16.5" hidden="false" customHeight="true" outlineLevel="0" collapsed="false">
      <c r="A3" s="8" t="s">
        <v>2</v>
      </c>
      <c r="B3" s="9" t="s">
        <v>3</v>
      </c>
      <c r="C3" s="9"/>
      <c r="D3" s="9"/>
      <c r="E3" s="10"/>
      <c r="F3" s="11"/>
      <c r="L3" s="12"/>
      <c r="M3" s="12"/>
    </row>
    <row r="4" customFormat="false" ht="15.75" hidden="false" customHeight="true" outlineLevel="0" collapsed="false">
      <c r="A4" s="13" t="s">
        <v>4</v>
      </c>
      <c r="B4" s="14" t="s">
        <v>5</v>
      </c>
      <c r="C4" s="15"/>
      <c r="D4" s="16"/>
      <c r="E4" s="17" t="s">
        <v>6</v>
      </c>
      <c r="F4" s="18" t="s">
        <v>7</v>
      </c>
      <c r="K4" s="19" t="s">
        <v>8</v>
      </c>
      <c r="L4" s="20" t="s">
        <v>6</v>
      </c>
      <c r="M4" s="18" t="s">
        <v>7</v>
      </c>
    </row>
    <row r="5" customFormat="false" ht="15.75" hidden="false" customHeight="true" outlineLevel="0" collapsed="false">
      <c r="A5" s="13"/>
      <c r="B5" s="14"/>
      <c r="C5" s="21"/>
      <c r="D5" s="16"/>
      <c r="E5" s="17"/>
      <c r="F5" s="18"/>
      <c r="H5" s="22" t="s">
        <v>9</v>
      </c>
      <c r="I5" s="23" t="s">
        <v>10</v>
      </c>
      <c r="K5" s="19"/>
      <c r="L5" s="20"/>
      <c r="M5" s="18"/>
    </row>
    <row r="6" customFormat="false" ht="14.25" hidden="false" customHeight="true" outlineLevel="0" collapsed="false">
      <c r="A6" s="24" t="n">
        <v>1</v>
      </c>
      <c r="B6" s="25" t="s">
        <v>11</v>
      </c>
      <c r="C6" s="26" t="s">
        <v>12</v>
      </c>
      <c r="D6" s="27" t="s">
        <v>8</v>
      </c>
      <c r="E6" s="17"/>
      <c r="F6" s="18"/>
      <c r="H6" s="22"/>
      <c r="I6" s="23"/>
      <c r="K6" s="19"/>
      <c r="L6" s="20"/>
      <c r="M6" s="18"/>
    </row>
    <row r="7" customFormat="false" ht="15" hidden="false" customHeight="false" outlineLevel="0" collapsed="false">
      <c r="A7" s="28" t="s">
        <v>13</v>
      </c>
      <c r="B7" s="29" t="s">
        <v>14</v>
      </c>
      <c r="C7" s="26"/>
      <c r="D7" s="27"/>
      <c r="E7" s="17"/>
      <c r="F7" s="18"/>
      <c r="H7" s="22"/>
      <c r="I7" s="23"/>
      <c r="K7" s="19"/>
      <c r="L7" s="20"/>
      <c r="M7" s="18"/>
      <c r="O7" s="30" t="s">
        <v>15</v>
      </c>
      <c r="P7" s="30" t="s">
        <v>16</v>
      </c>
      <c r="Q7" s="30" t="s">
        <v>17</v>
      </c>
      <c r="R7" s="30" t="s">
        <v>18</v>
      </c>
      <c r="S7" s="30" t="s">
        <v>19</v>
      </c>
      <c r="T7" s="30" t="s">
        <v>20</v>
      </c>
      <c r="U7" s="31" t="s">
        <v>21</v>
      </c>
    </row>
    <row r="8" s="45" customFormat="true" ht="25.5" hidden="false" customHeight="false" outlineLevel="0" collapsed="false">
      <c r="A8" s="32" t="s">
        <v>22</v>
      </c>
      <c r="B8" s="33" t="s">
        <v>23</v>
      </c>
      <c r="C8" s="34" t="s">
        <v>24</v>
      </c>
      <c r="D8" s="35" t="n">
        <v>36</v>
      </c>
      <c r="E8" s="36"/>
      <c r="F8" s="37" t="n">
        <f aca="false">E8*D8</f>
        <v>0</v>
      </c>
      <c r="G8" s="38"/>
      <c r="H8" s="39" t="n">
        <f aca="false">K8-D8</f>
        <v>0</v>
      </c>
      <c r="I8" s="40" t="n">
        <f aca="false">M8-F8</f>
        <v>247255.2</v>
      </c>
      <c r="J8" s="41"/>
      <c r="K8" s="42" t="n">
        <v>36</v>
      </c>
      <c r="L8" s="43" t="n">
        <v>6868.2</v>
      </c>
      <c r="M8" s="44" t="n">
        <f aca="false">L8*K8</f>
        <v>247255.2</v>
      </c>
      <c r="O8" s="46" t="n">
        <v>0</v>
      </c>
      <c r="P8" s="46" t="n">
        <v>0</v>
      </c>
      <c r="Q8" s="46" t="n">
        <v>0</v>
      </c>
      <c r="R8" s="46" t="n">
        <v>0</v>
      </c>
      <c r="S8" s="46" t="n">
        <v>0</v>
      </c>
      <c r="T8" s="46" t="n">
        <v>0</v>
      </c>
      <c r="U8" s="45" t="n">
        <f aca="false">SUM(O8:T8)</f>
        <v>0</v>
      </c>
    </row>
    <row r="9" customFormat="false" ht="15.75" hidden="false" customHeight="true" outlineLevel="0" collapsed="false">
      <c r="A9" s="47" t="s">
        <v>25</v>
      </c>
      <c r="B9" s="47"/>
      <c r="C9" s="48"/>
      <c r="D9" s="49"/>
      <c r="E9" s="50"/>
      <c r="F9" s="51" t="n">
        <f aca="false">F8</f>
        <v>0</v>
      </c>
      <c r="H9" s="52"/>
      <c r="I9" s="53" t="n">
        <f aca="false">SUM(I8)</f>
        <v>247255.2</v>
      </c>
      <c r="J9" s="41"/>
      <c r="K9" s="54"/>
      <c r="L9" s="55"/>
      <c r="M9" s="56" t="n">
        <f aca="false">M8</f>
        <v>247255.2</v>
      </c>
      <c r="U9" s="0" t="n">
        <f aca="false">SUM(O9:T9)</f>
        <v>0</v>
      </c>
    </row>
    <row r="10" customFormat="false" ht="27" hidden="false" customHeight="true" outlineLevel="0" collapsed="false">
      <c r="A10" s="57" t="s">
        <v>26</v>
      </c>
      <c r="B10" s="58" t="s">
        <v>27</v>
      </c>
      <c r="C10" s="48"/>
      <c r="D10" s="49"/>
      <c r="E10" s="50"/>
      <c r="F10" s="59"/>
      <c r="H10" s="60"/>
      <c r="I10" s="61"/>
      <c r="J10" s="41"/>
      <c r="K10" s="54"/>
      <c r="L10" s="55"/>
      <c r="M10" s="62"/>
      <c r="U10" s="0" t="n">
        <f aca="false">SUM(O10:T10)</f>
        <v>0</v>
      </c>
    </row>
    <row r="11" customFormat="false" ht="15" hidden="false" customHeight="false" outlineLevel="0" collapsed="false">
      <c r="A11" s="63" t="s">
        <v>28</v>
      </c>
      <c r="B11" s="64" t="s">
        <v>29</v>
      </c>
      <c r="C11" s="65" t="s">
        <v>30</v>
      </c>
      <c r="D11" s="66" t="n">
        <v>720</v>
      </c>
      <c r="E11" s="67"/>
      <c r="F11" s="68" t="n">
        <f aca="false">D11*E11</f>
        <v>0</v>
      </c>
      <c r="H11" s="52" t="n">
        <f aca="false">K11-D11</f>
        <v>-336</v>
      </c>
      <c r="I11" s="69" t="n">
        <f aca="false">M11-F11</f>
        <v>29775.36</v>
      </c>
      <c r="J11" s="41"/>
      <c r="K11" s="70" t="n">
        <f aca="false">((SUM(O11:T11)/6)*12)</f>
        <v>384</v>
      </c>
      <c r="L11" s="71" t="n">
        <v>77.54</v>
      </c>
      <c r="M11" s="72" t="n">
        <f aca="false">K11*L11</f>
        <v>29775.36</v>
      </c>
      <c r="O11" s="30" t="n">
        <v>22</v>
      </c>
      <c r="P11" s="30" t="n">
        <v>57</v>
      </c>
      <c r="Q11" s="30" t="n">
        <v>51</v>
      </c>
      <c r="R11" s="30" t="n">
        <v>6</v>
      </c>
      <c r="S11" s="30" t="n">
        <v>48</v>
      </c>
      <c r="T11" s="30" t="n">
        <v>8</v>
      </c>
      <c r="U11" s="0" t="n">
        <f aca="false">SUM(O11:T11)</f>
        <v>192</v>
      </c>
    </row>
    <row r="12" customFormat="false" ht="25.5" hidden="false" customHeight="false" outlineLevel="0" collapsed="false">
      <c r="A12" s="63" t="s">
        <v>31</v>
      </c>
      <c r="B12" s="64" t="s">
        <v>32</v>
      </c>
      <c r="C12" s="65" t="s">
        <v>30</v>
      </c>
      <c r="D12" s="66" t="n">
        <v>400</v>
      </c>
      <c r="E12" s="67"/>
      <c r="F12" s="68" t="n">
        <f aca="false">D12*E12</f>
        <v>0</v>
      </c>
      <c r="H12" s="52" t="n">
        <f aca="false">K12-D12</f>
        <v>-278</v>
      </c>
      <c r="I12" s="69" t="n">
        <f aca="false">M12-F12</f>
        <v>23298.34</v>
      </c>
      <c r="J12" s="41"/>
      <c r="K12" s="70" t="n">
        <f aca="false">((SUM(O12:T12)/6)*12)</f>
        <v>122</v>
      </c>
      <c r="L12" s="71" t="n">
        <v>190.97</v>
      </c>
      <c r="M12" s="72" t="n">
        <f aca="false">K12*L12</f>
        <v>23298.34</v>
      </c>
      <c r="O12" s="30" t="n">
        <v>32</v>
      </c>
      <c r="P12" s="30" t="n">
        <v>9</v>
      </c>
      <c r="Q12" s="30" t="n">
        <v>11</v>
      </c>
      <c r="R12" s="30" t="n">
        <v>5</v>
      </c>
      <c r="S12" s="30" t="n">
        <v>3</v>
      </c>
      <c r="T12" s="30" t="n">
        <v>1</v>
      </c>
      <c r="U12" s="0" t="n">
        <f aca="false">SUM(O12:T12)</f>
        <v>61</v>
      </c>
    </row>
    <row r="13" customFormat="false" ht="25.5" hidden="false" customHeight="false" outlineLevel="0" collapsed="false">
      <c r="A13" s="63" t="s">
        <v>33</v>
      </c>
      <c r="B13" s="73" t="s">
        <v>34</v>
      </c>
      <c r="C13" s="65" t="s">
        <v>30</v>
      </c>
      <c r="D13" s="66" t="n">
        <v>150</v>
      </c>
      <c r="E13" s="67"/>
      <c r="F13" s="68" t="n">
        <f aca="false">D13*E13</f>
        <v>0</v>
      </c>
      <c r="H13" s="52" t="n">
        <f aca="false">K13-D13</f>
        <v>-32</v>
      </c>
      <c r="I13" s="69" t="n">
        <f aca="false">M13-F13</f>
        <v>49373.56</v>
      </c>
      <c r="J13" s="41"/>
      <c r="K13" s="70" t="n">
        <f aca="false">((SUM(O13:T13)/6)*12)</f>
        <v>118</v>
      </c>
      <c r="L13" s="71" t="n">
        <v>418.42</v>
      </c>
      <c r="M13" s="72" t="n">
        <f aca="false">K13*L13</f>
        <v>49373.56</v>
      </c>
      <c r="O13" s="30" t="n">
        <v>21</v>
      </c>
      <c r="P13" s="30" t="n">
        <v>16</v>
      </c>
      <c r="Q13" s="30" t="n">
        <v>3</v>
      </c>
      <c r="R13" s="30" t="n">
        <v>8</v>
      </c>
      <c r="S13" s="30" t="n">
        <v>6</v>
      </c>
      <c r="T13" s="30" t="n">
        <v>5</v>
      </c>
      <c r="U13" s="0" t="n">
        <f aca="false">SUM(O13:T13)</f>
        <v>59</v>
      </c>
    </row>
    <row r="14" customFormat="false" ht="15" hidden="false" customHeight="false" outlineLevel="0" collapsed="false">
      <c r="A14" s="63" t="s">
        <v>35</v>
      </c>
      <c r="B14" s="73" t="s">
        <v>36</v>
      </c>
      <c r="C14" s="65" t="s">
        <v>30</v>
      </c>
      <c r="D14" s="35" t="n">
        <v>5</v>
      </c>
      <c r="E14" s="36"/>
      <c r="F14" s="68" t="n">
        <f aca="false">D14*E14</f>
        <v>0</v>
      </c>
      <c r="H14" s="52" t="n">
        <f aca="false">K14-D14</f>
        <v>0</v>
      </c>
      <c r="I14" s="69" t="n">
        <f aca="false">M14-F14</f>
        <v>3342.55</v>
      </c>
      <c r="J14" s="41"/>
      <c r="K14" s="70" t="n">
        <v>5</v>
      </c>
      <c r="L14" s="71" t="n">
        <v>668.51</v>
      </c>
      <c r="M14" s="72" t="n">
        <f aca="false">K14*L14</f>
        <v>3342.55</v>
      </c>
      <c r="N14" s="74" t="s">
        <v>37</v>
      </c>
      <c r="O14" s="30" t="n">
        <v>0</v>
      </c>
      <c r="P14" s="30" t="n">
        <v>0</v>
      </c>
      <c r="Q14" s="30" t="n">
        <v>0</v>
      </c>
      <c r="R14" s="30" t="n">
        <v>0</v>
      </c>
      <c r="S14" s="30" t="n">
        <v>0</v>
      </c>
      <c r="T14" s="30" t="n">
        <v>0</v>
      </c>
      <c r="U14" s="0" t="n">
        <f aca="false">SUM(O14:T14)</f>
        <v>0</v>
      </c>
    </row>
    <row r="15" customFormat="false" ht="15.75" hidden="false" customHeight="true" outlineLevel="0" collapsed="false">
      <c r="A15" s="47" t="s">
        <v>25</v>
      </c>
      <c r="B15" s="47"/>
      <c r="C15" s="58"/>
      <c r="D15" s="75"/>
      <c r="E15" s="76"/>
      <c r="F15" s="51" t="n">
        <f aca="false">SUM(F11:F14)</f>
        <v>0</v>
      </c>
      <c r="H15" s="60"/>
      <c r="I15" s="77" t="n">
        <f aca="false">SUM(I11:I14)</f>
        <v>105789.81</v>
      </c>
      <c r="J15" s="41"/>
      <c r="K15" s="78"/>
      <c r="L15" s="79"/>
      <c r="M15" s="56" t="n">
        <f aca="false">SUM(M11:M14)</f>
        <v>105789.81</v>
      </c>
      <c r="U15" s="0" t="n">
        <f aca="false">SUM(O15:T15)</f>
        <v>0</v>
      </c>
    </row>
    <row r="16" customFormat="false" ht="15" hidden="false" customHeight="false" outlineLevel="0" collapsed="false">
      <c r="A16" s="57" t="s">
        <v>38</v>
      </c>
      <c r="B16" s="80" t="s">
        <v>39</v>
      </c>
      <c r="C16" s="65"/>
      <c r="D16" s="81"/>
      <c r="E16" s="76"/>
      <c r="F16" s="51"/>
      <c r="H16" s="60"/>
      <c r="I16" s="61"/>
      <c r="J16" s="41"/>
      <c r="K16" s="82"/>
      <c r="L16" s="79"/>
      <c r="M16" s="83"/>
      <c r="U16" s="0" t="n">
        <f aca="false">SUM(O16:T16)</f>
        <v>0</v>
      </c>
    </row>
    <row r="17" customFormat="false" ht="15" hidden="false" customHeight="false" outlineLevel="0" collapsed="false">
      <c r="A17" s="63" t="s">
        <v>40</v>
      </c>
      <c r="B17" s="64" t="s">
        <v>41</v>
      </c>
      <c r="C17" s="65" t="s">
        <v>30</v>
      </c>
      <c r="D17" s="81" t="n">
        <v>19000</v>
      </c>
      <c r="E17" s="76"/>
      <c r="F17" s="51" t="n">
        <f aca="false">D17*E17</f>
        <v>0</v>
      </c>
      <c r="H17" s="52" t="n">
        <f aca="false">K17-D17</f>
        <v>-344</v>
      </c>
      <c r="I17" s="69" t="n">
        <f aca="false">M17-F17</f>
        <v>95891.84</v>
      </c>
      <c r="J17" s="41"/>
      <c r="K17" s="70" t="n">
        <f aca="false">((SUM(O17:T17)/6)*12)</f>
        <v>18656</v>
      </c>
      <c r="L17" s="84" t="n">
        <v>5.14</v>
      </c>
      <c r="M17" s="85" t="n">
        <f aca="false">K17*L17</f>
        <v>95891.84</v>
      </c>
      <c r="O17" s="30" t="n">
        <v>1134</v>
      </c>
      <c r="P17" s="30" t="n">
        <v>1167</v>
      </c>
      <c r="Q17" s="30" t="n">
        <v>1773</v>
      </c>
      <c r="R17" s="30" t="n">
        <v>1759</v>
      </c>
      <c r="S17" s="30" t="n">
        <v>1684</v>
      </c>
      <c r="T17" s="30" t="n">
        <v>1811</v>
      </c>
      <c r="U17" s="0" t="n">
        <f aca="false">SUM(O17:T17)</f>
        <v>9328</v>
      </c>
    </row>
    <row r="18" customFormat="false" ht="15" hidden="false" customHeight="false" outlineLevel="0" collapsed="false">
      <c r="A18" s="63" t="s">
        <v>42</v>
      </c>
      <c r="B18" s="86" t="s">
        <v>43</v>
      </c>
      <c r="C18" s="65" t="s">
        <v>30</v>
      </c>
      <c r="D18" s="81" t="n">
        <v>7000</v>
      </c>
      <c r="E18" s="76"/>
      <c r="F18" s="51" t="n">
        <f aca="false">D18*E18</f>
        <v>0</v>
      </c>
      <c r="H18" s="52" t="n">
        <f aca="false">K18-D18</f>
        <v>-150</v>
      </c>
      <c r="I18" s="69" t="n">
        <f aca="false">M18-F18</f>
        <v>449291.5</v>
      </c>
      <c r="J18" s="41"/>
      <c r="K18" s="70" t="n">
        <f aca="false">((SUM(O18:T18)/6)*12)</f>
        <v>6850</v>
      </c>
      <c r="L18" s="84" t="n">
        <v>65.59</v>
      </c>
      <c r="M18" s="85" t="n">
        <f aca="false">K18*L18</f>
        <v>449291.5</v>
      </c>
      <c r="O18" s="30" t="n">
        <v>472</v>
      </c>
      <c r="P18" s="30" t="n">
        <v>538</v>
      </c>
      <c r="Q18" s="30" t="n">
        <v>643</v>
      </c>
      <c r="R18" s="30" t="n">
        <v>629</v>
      </c>
      <c r="S18" s="30" t="n">
        <v>642</v>
      </c>
      <c r="T18" s="30" t="n">
        <v>501</v>
      </c>
      <c r="U18" s="0" t="n">
        <f aca="false">SUM(O18:T18)</f>
        <v>3425</v>
      </c>
    </row>
    <row r="19" customFormat="false" ht="15" hidden="false" customHeight="false" outlineLevel="0" collapsed="false">
      <c r="A19" s="63" t="s">
        <v>44</v>
      </c>
      <c r="B19" s="64" t="s">
        <v>45</v>
      </c>
      <c r="C19" s="65" t="s">
        <v>30</v>
      </c>
      <c r="D19" s="81" t="n">
        <v>5000</v>
      </c>
      <c r="E19" s="76"/>
      <c r="F19" s="51" t="n">
        <f aca="false">D19*E19</f>
        <v>0</v>
      </c>
      <c r="H19" s="52" t="n">
        <f aca="false">K19-D19</f>
        <v>-1694</v>
      </c>
      <c r="I19" s="69" t="n">
        <f aca="false">M19-F19</f>
        <v>82914.48</v>
      </c>
      <c r="J19" s="41"/>
      <c r="K19" s="70" t="n">
        <f aca="false">((SUM(O19:T19)/6)*12)</f>
        <v>3306</v>
      </c>
      <c r="L19" s="84" t="n">
        <v>25.08</v>
      </c>
      <c r="M19" s="85" t="n">
        <f aca="false">K19*L19</f>
        <v>82914.48</v>
      </c>
      <c r="O19" s="30" t="n">
        <v>281</v>
      </c>
      <c r="P19" s="30" t="n">
        <v>278</v>
      </c>
      <c r="Q19" s="30" t="n">
        <v>343</v>
      </c>
      <c r="R19" s="30" t="n">
        <v>256</v>
      </c>
      <c r="S19" s="30" t="n">
        <v>254</v>
      </c>
      <c r="T19" s="30" t="n">
        <v>241</v>
      </c>
      <c r="U19" s="0" t="n">
        <f aca="false">SUM(O19:T19)</f>
        <v>1653</v>
      </c>
    </row>
    <row r="20" customFormat="false" ht="15" hidden="false" customHeight="false" outlineLevel="0" collapsed="false">
      <c r="A20" s="63" t="s">
        <v>46</v>
      </c>
      <c r="B20" s="87" t="s">
        <v>47</v>
      </c>
      <c r="C20" s="65" t="s">
        <v>30</v>
      </c>
      <c r="D20" s="81" t="n">
        <v>5000</v>
      </c>
      <c r="E20" s="76"/>
      <c r="F20" s="51" t="n">
        <f aca="false">D20*E20</f>
        <v>0</v>
      </c>
      <c r="H20" s="52" t="n">
        <f aca="false">K20-D20</f>
        <v>-1990</v>
      </c>
      <c r="I20" s="69" t="n">
        <f aca="false">M20-F20</f>
        <v>80848.6</v>
      </c>
      <c r="J20" s="41"/>
      <c r="K20" s="70" t="n">
        <f aca="false">((SUM(O20:T20)/6)*12)</f>
        <v>3010</v>
      </c>
      <c r="L20" s="84" t="n">
        <v>26.86</v>
      </c>
      <c r="M20" s="85" t="n">
        <f aca="false">K20*L20</f>
        <v>80848.6</v>
      </c>
      <c r="O20" s="30" t="n">
        <v>284</v>
      </c>
      <c r="P20" s="30" t="n">
        <v>255</v>
      </c>
      <c r="Q20" s="30" t="n">
        <v>297</v>
      </c>
      <c r="R20" s="30" t="n">
        <v>216</v>
      </c>
      <c r="S20" s="30" t="n">
        <v>241</v>
      </c>
      <c r="T20" s="30" t="n">
        <v>212</v>
      </c>
      <c r="U20" s="0" t="n">
        <f aca="false">SUM(O20:T20)</f>
        <v>1505</v>
      </c>
    </row>
    <row r="21" customFormat="false" ht="25.5" hidden="false" customHeight="false" outlineLevel="0" collapsed="false">
      <c r="A21" s="63" t="s">
        <v>48</v>
      </c>
      <c r="B21" s="87" t="s">
        <v>49</v>
      </c>
      <c r="C21" s="65" t="s">
        <v>30</v>
      </c>
      <c r="D21" s="81" t="n">
        <v>1000</v>
      </c>
      <c r="E21" s="76"/>
      <c r="F21" s="51" t="n">
        <f aca="false">D21*E21</f>
        <v>0</v>
      </c>
      <c r="G21" s="88"/>
      <c r="H21" s="52" t="n">
        <f aca="false">K21-D21</f>
        <v>-584</v>
      </c>
      <c r="I21" s="69" t="n">
        <f aca="false">M21-F21</f>
        <v>36216.96</v>
      </c>
      <c r="J21" s="41"/>
      <c r="K21" s="70" t="n">
        <f aca="false">((SUM(O21:T21)/6)*12)</f>
        <v>416</v>
      </c>
      <c r="L21" s="84" t="n">
        <v>87.06</v>
      </c>
      <c r="M21" s="85" t="n">
        <f aca="false">K21*L21</f>
        <v>36216.96</v>
      </c>
      <c r="O21" s="30" t="n">
        <v>37</v>
      </c>
      <c r="P21" s="30" t="n">
        <v>68</v>
      </c>
      <c r="Q21" s="30" t="n">
        <v>66</v>
      </c>
      <c r="R21" s="30" t="n">
        <v>18</v>
      </c>
      <c r="S21" s="30" t="n">
        <v>1</v>
      </c>
      <c r="T21" s="30" t="n">
        <v>18</v>
      </c>
      <c r="U21" s="0" t="n">
        <f aca="false">SUM(O21:T21)</f>
        <v>208</v>
      </c>
    </row>
    <row r="22" customFormat="false" ht="25.5" hidden="false" customHeight="false" outlineLevel="0" collapsed="false">
      <c r="A22" s="63" t="s">
        <v>50</v>
      </c>
      <c r="B22" s="64" t="s">
        <v>51</v>
      </c>
      <c r="C22" s="65" t="s">
        <v>30</v>
      </c>
      <c r="D22" s="81" t="n">
        <v>1000</v>
      </c>
      <c r="E22" s="76"/>
      <c r="F22" s="51" t="n">
        <f aca="false">D22*E22</f>
        <v>0</v>
      </c>
      <c r="G22" s="88"/>
      <c r="H22" s="52" t="n">
        <f aca="false">K22-D22</f>
        <v>-750</v>
      </c>
      <c r="I22" s="69" t="n">
        <f aca="false">M22-F22</f>
        <v>20300</v>
      </c>
      <c r="J22" s="41"/>
      <c r="K22" s="70" t="n">
        <f aca="false">((SUM(O22:T22)/6)*12)</f>
        <v>250</v>
      </c>
      <c r="L22" s="84" t="n">
        <v>81.2</v>
      </c>
      <c r="M22" s="85" t="n">
        <f aca="false">K22*L22</f>
        <v>20300</v>
      </c>
      <c r="O22" s="30" t="n">
        <v>32</v>
      </c>
      <c r="P22" s="30" t="n">
        <v>21</v>
      </c>
      <c r="Q22" s="30" t="n">
        <v>33</v>
      </c>
      <c r="R22" s="30" t="n">
        <v>23</v>
      </c>
      <c r="S22" s="30" t="n">
        <v>12</v>
      </c>
      <c r="T22" s="30" t="n">
        <v>4</v>
      </c>
      <c r="U22" s="0" t="n">
        <f aca="false">SUM(O22:T22)</f>
        <v>125</v>
      </c>
    </row>
    <row r="23" customFormat="false" ht="15" hidden="false" customHeight="false" outlineLevel="0" collapsed="false">
      <c r="A23" s="63" t="s">
        <v>52</v>
      </c>
      <c r="B23" s="64" t="s">
        <v>53</v>
      </c>
      <c r="C23" s="65" t="s">
        <v>30</v>
      </c>
      <c r="D23" s="81" t="n">
        <v>14000</v>
      </c>
      <c r="E23" s="76"/>
      <c r="F23" s="51" t="n">
        <f aca="false">D23*E23</f>
        <v>0</v>
      </c>
      <c r="H23" s="52" t="n">
        <f aca="false">K23-D23</f>
        <v>3058</v>
      </c>
      <c r="I23" s="69" t="n">
        <f aca="false">M23-F23</f>
        <v>162733.32</v>
      </c>
      <c r="J23" s="41"/>
      <c r="K23" s="70" t="n">
        <f aca="false">((SUM(O23:T23)/6)*12)</f>
        <v>17058</v>
      </c>
      <c r="L23" s="84" t="n">
        <v>9.54</v>
      </c>
      <c r="M23" s="85" t="n">
        <f aca="false">K23*L23</f>
        <v>162733.32</v>
      </c>
      <c r="N23" s="0" t="s">
        <v>54</v>
      </c>
      <c r="O23" s="30" t="n">
        <v>1523</v>
      </c>
      <c r="P23" s="30" t="n">
        <v>1432</v>
      </c>
      <c r="Q23" s="30" t="n">
        <v>1731</v>
      </c>
      <c r="R23" s="30" t="n">
        <v>1258</v>
      </c>
      <c r="S23" s="30" t="n">
        <v>1378</v>
      </c>
      <c r="T23" s="30" t="n">
        <v>1207</v>
      </c>
      <c r="U23" s="0" t="n">
        <f aca="false">SUM(O23:T23)</f>
        <v>8529</v>
      </c>
    </row>
    <row r="24" customFormat="false" ht="25.5" hidden="false" customHeight="false" outlineLevel="0" collapsed="false">
      <c r="A24" s="63" t="s">
        <v>55</v>
      </c>
      <c r="B24" s="64" t="s">
        <v>56</v>
      </c>
      <c r="C24" s="65" t="s">
        <v>30</v>
      </c>
      <c r="D24" s="81" t="n">
        <v>6000</v>
      </c>
      <c r="E24" s="76"/>
      <c r="F24" s="51" t="n">
        <f aca="false">D24*E24</f>
        <v>0</v>
      </c>
      <c r="H24" s="52" t="n">
        <f aca="false">K24-D24</f>
        <v>-308</v>
      </c>
      <c r="I24" s="69" t="n">
        <f aca="false">M24-F24</f>
        <v>217263.64</v>
      </c>
      <c r="J24" s="41"/>
      <c r="K24" s="70" t="n">
        <f aca="false">((SUM(O24:T24)/6)*12)</f>
        <v>5692</v>
      </c>
      <c r="L24" s="84" t="n">
        <v>38.17</v>
      </c>
      <c r="M24" s="85" t="n">
        <f aca="false">K24*L24</f>
        <v>217263.64</v>
      </c>
      <c r="O24" s="30" t="n">
        <v>701</v>
      </c>
      <c r="P24" s="30" t="n">
        <v>489</v>
      </c>
      <c r="Q24" s="30" t="n">
        <v>435</v>
      </c>
      <c r="R24" s="30" t="n">
        <v>447</v>
      </c>
      <c r="S24" s="30" t="n">
        <v>398</v>
      </c>
      <c r="T24" s="30" t="n">
        <v>376</v>
      </c>
      <c r="U24" s="0" t="n">
        <f aca="false">SUM(O24:T24)</f>
        <v>2846</v>
      </c>
    </row>
    <row r="25" customFormat="false" ht="15" hidden="false" customHeight="true" outlineLevel="0" collapsed="false">
      <c r="A25" s="47" t="s">
        <v>57</v>
      </c>
      <c r="B25" s="47"/>
      <c r="C25" s="58"/>
      <c r="D25" s="75"/>
      <c r="E25" s="76"/>
      <c r="F25" s="51" t="n">
        <f aca="false">SUM(F17:F24)</f>
        <v>0</v>
      </c>
      <c r="H25" s="60"/>
      <c r="I25" s="77" t="n">
        <f aca="false">SUM(I17:I24)</f>
        <v>1145460.34</v>
      </c>
      <c r="J25" s="41"/>
      <c r="K25" s="78"/>
      <c r="L25" s="79"/>
      <c r="M25" s="56" t="n">
        <f aca="false">SUM(M17:M24)</f>
        <v>1145460.34</v>
      </c>
      <c r="U25" s="0" t="n">
        <f aca="false">SUM(O25:T25)</f>
        <v>0</v>
      </c>
    </row>
    <row r="26" customFormat="false" ht="15" hidden="false" customHeight="false" outlineLevel="0" collapsed="false">
      <c r="A26" s="57" t="s">
        <v>58</v>
      </c>
      <c r="B26" s="89" t="s">
        <v>59</v>
      </c>
      <c r="C26" s="89"/>
      <c r="D26" s="90"/>
      <c r="E26" s="91"/>
      <c r="F26" s="51"/>
      <c r="H26" s="60"/>
      <c r="I26" s="61"/>
      <c r="J26" s="41"/>
      <c r="K26" s="92"/>
      <c r="L26" s="79"/>
      <c r="M26" s="83"/>
      <c r="U26" s="0" t="n">
        <f aca="false">SUM(O26:T26)</f>
        <v>0</v>
      </c>
    </row>
    <row r="27" customFormat="false" ht="25.5" hidden="false" customHeight="false" outlineLevel="0" collapsed="false">
      <c r="A27" s="63" t="s">
        <v>60</v>
      </c>
      <c r="B27" s="64" t="s">
        <v>61</v>
      </c>
      <c r="C27" s="65" t="s">
        <v>30</v>
      </c>
      <c r="D27" s="93" t="n">
        <v>8000</v>
      </c>
      <c r="E27" s="91"/>
      <c r="F27" s="51" t="n">
        <f aca="false">D27*E27</f>
        <v>0</v>
      </c>
      <c r="H27" s="52" t="n">
        <f aca="false">K27-D27</f>
        <v>-4890</v>
      </c>
      <c r="I27" s="69" t="n">
        <f aca="false">M27-F27</f>
        <v>118708.7</v>
      </c>
      <c r="J27" s="41"/>
      <c r="K27" s="70" t="n">
        <f aca="false">((SUM(O27:T27)/6)*12)</f>
        <v>3110</v>
      </c>
      <c r="L27" s="84" t="n">
        <v>38.17</v>
      </c>
      <c r="M27" s="85" t="n">
        <f aca="false">K27*L27</f>
        <v>118708.7</v>
      </c>
      <c r="O27" s="30" t="n">
        <v>149</v>
      </c>
      <c r="P27" s="30" t="n">
        <v>207</v>
      </c>
      <c r="Q27" s="30" t="n">
        <v>449</v>
      </c>
      <c r="R27" s="30" t="n">
        <v>220</v>
      </c>
      <c r="S27" s="30" t="n">
        <v>283</v>
      </c>
      <c r="T27" s="30" t="n">
        <v>247</v>
      </c>
      <c r="U27" s="0" t="n">
        <f aca="false">SUM(O27:T27)</f>
        <v>1555</v>
      </c>
    </row>
    <row r="28" customFormat="false" ht="25.5" hidden="false" customHeight="false" outlineLevel="0" collapsed="false">
      <c r="A28" s="63" t="s">
        <v>62</v>
      </c>
      <c r="B28" s="64" t="s">
        <v>63</v>
      </c>
      <c r="C28" s="65" t="s">
        <v>30</v>
      </c>
      <c r="D28" s="93" t="n">
        <v>50</v>
      </c>
      <c r="E28" s="91"/>
      <c r="F28" s="51" t="n">
        <f aca="false">D28*E28</f>
        <v>0</v>
      </c>
      <c r="H28" s="52" t="n">
        <f aca="false">K28-D28</f>
        <v>50</v>
      </c>
      <c r="I28" s="69" t="n">
        <f aca="false">M28-F28</f>
        <v>8536</v>
      </c>
      <c r="J28" s="41"/>
      <c r="K28" s="70" t="n">
        <v>100</v>
      </c>
      <c r="L28" s="84" t="n">
        <v>85.36</v>
      </c>
      <c r="M28" s="85" t="n">
        <f aca="false">K28*L28</f>
        <v>8536</v>
      </c>
      <c r="O28" s="30" t="n">
        <v>0</v>
      </c>
      <c r="P28" s="30" t="n">
        <v>0</v>
      </c>
      <c r="Q28" s="30" t="n">
        <v>0</v>
      </c>
      <c r="R28" s="30" t="n">
        <v>0</v>
      </c>
      <c r="S28" s="30" t="n">
        <v>0</v>
      </c>
      <c r="T28" s="30" t="n">
        <v>0</v>
      </c>
      <c r="U28" s="0" t="n">
        <f aca="false">SUM(O28:T28)</f>
        <v>0</v>
      </c>
    </row>
    <row r="29" customFormat="false" ht="25.5" hidden="false" customHeight="false" outlineLevel="0" collapsed="false">
      <c r="A29" s="63" t="s">
        <v>64</v>
      </c>
      <c r="B29" s="64" t="s">
        <v>65</v>
      </c>
      <c r="C29" s="65" t="s">
        <v>30</v>
      </c>
      <c r="D29" s="93" t="n">
        <v>2000</v>
      </c>
      <c r="E29" s="91"/>
      <c r="F29" s="51" t="n">
        <f aca="false">D29*E29</f>
        <v>0</v>
      </c>
      <c r="H29" s="52" t="n">
        <f aca="false">K29-D29</f>
        <v>-306</v>
      </c>
      <c r="I29" s="69" t="n">
        <f aca="false">M29-F29</f>
        <v>105095.76</v>
      </c>
      <c r="J29" s="41"/>
      <c r="K29" s="70" t="n">
        <f aca="false">((SUM(O29:T29)/6)*12)</f>
        <v>1694</v>
      </c>
      <c r="L29" s="84" t="n">
        <v>62.04</v>
      </c>
      <c r="M29" s="85" t="n">
        <f aca="false">K29*L29</f>
        <v>105095.76</v>
      </c>
      <c r="O29" s="30" t="n">
        <v>160</v>
      </c>
      <c r="P29" s="30" t="n">
        <v>110</v>
      </c>
      <c r="Q29" s="30" t="n">
        <v>223</v>
      </c>
      <c r="R29" s="30" t="n">
        <v>107</v>
      </c>
      <c r="S29" s="30" t="n">
        <v>136</v>
      </c>
      <c r="T29" s="30" t="n">
        <v>111</v>
      </c>
      <c r="U29" s="0" t="n">
        <f aca="false">SUM(O29:T29)</f>
        <v>847</v>
      </c>
    </row>
    <row r="30" customFormat="false" ht="25.5" hidden="false" customHeight="false" outlineLevel="0" collapsed="false">
      <c r="A30" s="63" t="s">
        <v>66</v>
      </c>
      <c r="B30" s="64" t="s">
        <v>67</v>
      </c>
      <c r="C30" s="65" t="s">
        <v>30</v>
      </c>
      <c r="D30" s="93" t="n">
        <v>50</v>
      </c>
      <c r="E30" s="91"/>
      <c r="F30" s="51" t="n">
        <f aca="false">D30*E30</f>
        <v>0</v>
      </c>
      <c r="H30" s="52" t="n">
        <f aca="false">K30-D30</f>
        <v>50</v>
      </c>
      <c r="I30" s="69" t="n">
        <f aca="false">M30-F30</f>
        <v>37499</v>
      </c>
      <c r="J30" s="41"/>
      <c r="K30" s="70" t="n">
        <v>100</v>
      </c>
      <c r="L30" s="84" t="n">
        <v>374.99</v>
      </c>
      <c r="M30" s="85" t="n">
        <f aca="false">K30*L30</f>
        <v>37499</v>
      </c>
      <c r="O30" s="30" t="n">
        <v>0</v>
      </c>
      <c r="P30" s="30" t="n">
        <v>0</v>
      </c>
      <c r="Q30" s="30" t="n">
        <v>0</v>
      </c>
      <c r="R30" s="30" t="n">
        <v>0</v>
      </c>
      <c r="S30" s="30" t="n">
        <v>0</v>
      </c>
      <c r="T30" s="30" t="n">
        <v>0</v>
      </c>
      <c r="U30" s="0" t="n">
        <f aca="false">SUM(O30:T30)</f>
        <v>0</v>
      </c>
    </row>
    <row r="31" customFormat="false" ht="38.25" hidden="false" customHeight="false" outlineLevel="0" collapsed="false">
      <c r="A31" s="63" t="s">
        <v>68</v>
      </c>
      <c r="B31" s="64" t="s">
        <v>69</v>
      </c>
      <c r="C31" s="65" t="s">
        <v>30</v>
      </c>
      <c r="D31" s="81" t="n">
        <v>300</v>
      </c>
      <c r="E31" s="91"/>
      <c r="F31" s="51" t="n">
        <f aca="false">D31*E31</f>
        <v>0</v>
      </c>
      <c r="H31" s="52"/>
      <c r="I31" s="69"/>
      <c r="J31" s="41"/>
      <c r="K31" s="70"/>
      <c r="L31" s="84"/>
      <c r="M31" s="85"/>
      <c r="N31" s="74"/>
      <c r="O31" s="30"/>
      <c r="P31" s="30"/>
      <c r="Q31" s="30"/>
      <c r="R31" s="30"/>
      <c r="S31" s="30"/>
      <c r="T31" s="30"/>
    </row>
    <row r="32" customFormat="false" ht="38.25" hidden="false" customHeight="false" outlineLevel="0" collapsed="false">
      <c r="A32" s="63" t="s">
        <v>70</v>
      </c>
      <c r="B32" s="64" t="s">
        <v>71</v>
      </c>
      <c r="C32" s="65" t="s">
        <v>30</v>
      </c>
      <c r="D32" s="81" t="n">
        <v>500</v>
      </c>
      <c r="E32" s="91"/>
      <c r="F32" s="51" t="n">
        <f aca="false">D32*E32</f>
        <v>0</v>
      </c>
      <c r="G32" s="5"/>
      <c r="H32" s="52"/>
      <c r="I32" s="69"/>
      <c r="J32" s="41"/>
      <c r="K32" s="70"/>
      <c r="L32" s="84"/>
      <c r="M32" s="85"/>
      <c r="N32" s="74"/>
      <c r="O32" s="30"/>
      <c r="P32" s="30"/>
      <c r="Q32" s="30"/>
      <c r="R32" s="30"/>
      <c r="S32" s="30"/>
      <c r="T32" s="30"/>
    </row>
    <row r="33" customFormat="false" ht="25.5" hidden="false" customHeight="false" outlineLevel="0" collapsed="false">
      <c r="A33" s="63" t="s">
        <v>72</v>
      </c>
      <c r="B33" s="64" t="s">
        <v>73</v>
      </c>
      <c r="C33" s="65" t="s">
        <v>30</v>
      </c>
      <c r="D33" s="81" t="n">
        <v>100</v>
      </c>
      <c r="E33" s="91"/>
      <c r="F33" s="51" t="n">
        <f aca="false">D33*E33</f>
        <v>0</v>
      </c>
      <c r="H33" s="52" t="n">
        <f aca="false">K33-D33</f>
        <v>196</v>
      </c>
      <c r="I33" s="69" t="n">
        <f aca="false">M33-F33</f>
        <v>63548.24</v>
      </c>
      <c r="J33" s="41"/>
      <c r="K33" s="70" t="n">
        <f aca="false">((SUM(O33:T33)/6)*12)</f>
        <v>296</v>
      </c>
      <c r="L33" s="84" t="n">
        <v>214.69</v>
      </c>
      <c r="M33" s="85" t="n">
        <f aca="false">K33*L33</f>
        <v>63548.24</v>
      </c>
      <c r="O33" s="30" t="n">
        <v>22</v>
      </c>
      <c r="P33" s="30" t="n">
        <v>25</v>
      </c>
      <c r="Q33" s="30" t="n">
        <v>12</v>
      </c>
      <c r="R33" s="30" t="n">
        <v>25</v>
      </c>
      <c r="S33" s="30" t="n">
        <v>32</v>
      </c>
      <c r="T33" s="30" t="n">
        <v>32</v>
      </c>
      <c r="U33" s="0" t="n">
        <f aca="false">SUM(O33:T33)</f>
        <v>148</v>
      </c>
    </row>
    <row r="34" customFormat="false" ht="63.75" hidden="false" customHeight="false" outlineLevel="0" collapsed="false">
      <c r="A34" s="63" t="s">
        <v>74</v>
      </c>
      <c r="B34" s="64" t="s">
        <v>75</v>
      </c>
      <c r="C34" s="65" t="s">
        <v>30</v>
      </c>
      <c r="D34" s="81" t="n">
        <v>1200</v>
      </c>
      <c r="E34" s="94"/>
      <c r="F34" s="51" t="n">
        <f aca="false">D34*E34</f>
        <v>0</v>
      </c>
      <c r="H34" s="52"/>
      <c r="I34" s="69"/>
      <c r="J34" s="41"/>
      <c r="K34" s="70"/>
      <c r="L34" s="84"/>
      <c r="M34" s="85"/>
      <c r="O34" s="30"/>
      <c r="P34" s="30"/>
      <c r="Q34" s="30"/>
      <c r="R34" s="30"/>
      <c r="S34" s="30"/>
      <c r="T34" s="30"/>
    </row>
    <row r="35" s="45" customFormat="true" ht="25.5" hidden="false" customHeight="false" outlineLevel="0" collapsed="false">
      <c r="A35" s="32" t="s">
        <v>76</v>
      </c>
      <c r="B35" s="33" t="s">
        <v>77</v>
      </c>
      <c r="C35" s="34" t="s">
        <v>78</v>
      </c>
      <c r="D35" s="81" t="n">
        <v>500</v>
      </c>
      <c r="E35" s="76"/>
      <c r="F35" s="95" t="n">
        <f aca="false">D35*E35</f>
        <v>0</v>
      </c>
      <c r="H35" s="39" t="n">
        <f aca="false">K35-D35</f>
        <v>840</v>
      </c>
      <c r="I35" s="40" t="n">
        <f aca="false">M35-F35</f>
        <v>79810.4</v>
      </c>
      <c r="J35" s="41"/>
      <c r="K35" s="42" t="n">
        <f aca="false">((SUM(O35:T35)/6)*12)</f>
        <v>1340</v>
      </c>
      <c r="L35" s="96" t="n">
        <v>59.56</v>
      </c>
      <c r="M35" s="97" t="n">
        <f aca="false">K35*L35</f>
        <v>79810.4</v>
      </c>
      <c r="O35" s="46" t="n">
        <v>112</v>
      </c>
      <c r="P35" s="46" t="n">
        <v>120</v>
      </c>
      <c r="Q35" s="46" t="n">
        <v>152</v>
      </c>
      <c r="R35" s="46" t="n">
        <v>118</v>
      </c>
      <c r="S35" s="46" t="n">
        <v>79</v>
      </c>
      <c r="T35" s="46" t="n">
        <v>89</v>
      </c>
      <c r="U35" s="45" t="n">
        <f aca="false">SUM(O35:T35)</f>
        <v>670</v>
      </c>
    </row>
    <row r="36" s="45" customFormat="true" ht="15.75" hidden="false" customHeight="true" outlineLevel="0" collapsed="false">
      <c r="A36" s="98" t="s">
        <v>79</v>
      </c>
      <c r="B36" s="98"/>
      <c r="C36" s="99"/>
      <c r="D36" s="75"/>
      <c r="E36" s="76"/>
      <c r="F36" s="95" t="n">
        <f aca="false">SUM(F27:F35)</f>
        <v>0</v>
      </c>
      <c r="H36" s="100"/>
      <c r="I36" s="101" t="n">
        <f aca="false">SUM(I27:I35)</f>
        <v>413198.1</v>
      </c>
      <c r="J36" s="41"/>
      <c r="K36" s="102"/>
      <c r="L36" s="103"/>
      <c r="M36" s="104" t="n">
        <f aca="false">SUM(M27:M35)</f>
        <v>413198.1</v>
      </c>
      <c r="O36" s="105"/>
      <c r="P36" s="105"/>
      <c r="Q36" s="105"/>
      <c r="R36" s="105"/>
      <c r="S36" s="105"/>
      <c r="T36" s="105"/>
      <c r="U36" s="45" t="n">
        <f aca="false">SUM(O36:T36)</f>
        <v>0</v>
      </c>
    </row>
    <row r="37" s="45" customFormat="true" ht="15" hidden="false" customHeight="false" outlineLevel="0" collapsed="false">
      <c r="A37" s="106" t="s">
        <v>80</v>
      </c>
      <c r="B37" s="107" t="s">
        <v>81</v>
      </c>
      <c r="C37" s="107"/>
      <c r="D37" s="108"/>
      <c r="E37" s="76"/>
      <c r="F37" s="95"/>
      <c r="H37" s="100"/>
      <c r="I37" s="109"/>
      <c r="J37" s="41"/>
      <c r="K37" s="110"/>
      <c r="L37" s="103"/>
      <c r="M37" s="111"/>
      <c r="O37" s="105"/>
      <c r="P37" s="105"/>
      <c r="Q37" s="105"/>
      <c r="R37" s="105"/>
      <c r="S37" s="105"/>
      <c r="T37" s="105"/>
      <c r="U37" s="45" t="n">
        <f aca="false">SUM(O37:T37)</f>
        <v>0</v>
      </c>
    </row>
    <row r="38" s="45" customFormat="true" ht="15" hidden="false" customHeight="false" outlineLevel="0" collapsed="false">
      <c r="A38" s="32" t="s">
        <v>82</v>
      </c>
      <c r="B38" s="33" t="s">
        <v>83</v>
      </c>
      <c r="C38" s="34" t="s">
        <v>30</v>
      </c>
      <c r="D38" s="81" t="n">
        <v>700000</v>
      </c>
      <c r="E38" s="76"/>
      <c r="F38" s="95" t="n">
        <f aca="false">D38*E38</f>
        <v>0</v>
      </c>
      <c r="H38" s="39" t="n">
        <f aca="false">K38-D38</f>
        <v>-47574</v>
      </c>
      <c r="I38" s="40" t="n">
        <f aca="false">M38-F38</f>
        <v>1415764.42</v>
      </c>
      <c r="J38" s="41"/>
      <c r="K38" s="42" t="n">
        <f aca="false">((SUM(O38:T38)/6)*12)</f>
        <v>652426</v>
      </c>
      <c r="L38" s="96" t="n">
        <v>2.17</v>
      </c>
      <c r="M38" s="97" t="n">
        <f aca="false">K38*L38</f>
        <v>1415764.42</v>
      </c>
      <c r="O38" s="112" t="n">
        <v>54088</v>
      </c>
      <c r="P38" s="112" t="n">
        <v>54170</v>
      </c>
      <c r="Q38" s="112" t="n">
        <v>54300</v>
      </c>
      <c r="R38" s="112" t="n">
        <v>54441</v>
      </c>
      <c r="S38" s="112" t="n">
        <v>54554</v>
      </c>
      <c r="T38" s="112" t="n">
        <v>54660</v>
      </c>
      <c r="U38" s="45" t="n">
        <f aca="false">SUM(O38:T38)</f>
        <v>326213</v>
      </c>
    </row>
    <row r="39" s="45" customFormat="true" ht="25.5" hidden="false" customHeight="false" outlineLevel="0" collapsed="false">
      <c r="A39" s="32" t="s">
        <v>84</v>
      </c>
      <c r="B39" s="33" t="s">
        <v>85</v>
      </c>
      <c r="C39" s="34" t="s">
        <v>30</v>
      </c>
      <c r="D39" s="81" t="n">
        <v>50000</v>
      </c>
      <c r="E39" s="76"/>
      <c r="F39" s="95" t="n">
        <f aca="false">D39*E39</f>
        <v>0</v>
      </c>
      <c r="H39" s="39" t="n">
        <f aca="false">K39-D39</f>
        <v>-1316</v>
      </c>
      <c r="I39" s="40" t="n">
        <f aca="false">M39-F39</f>
        <v>98828.52</v>
      </c>
      <c r="J39" s="41"/>
      <c r="K39" s="42" t="n">
        <f aca="false">((SUM(O39:T39)/6)*12)</f>
        <v>48684</v>
      </c>
      <c r="L39" s="96" t="n">
        <v>2.03</v>
      </c>
      <c r="M39" s="97" t="n">
        <f aca="false">K39*L39</f>
        <v>98828.52</v>
      </c>
      <c r="O39" s="112" t="n">
        <v>5004</v>
      </c>
      <c r="P39" s="112" t="n">
        <v>3638</v>
      </c>
      <c r="Q39" s="112" t="n">
        <v>3939</v>
      </c>
      <c r="R39" s="112" t="n">
        <v>3917</v>
      </c>
      <c r="S39" s="112" t="n">
        <v>3953</v>
      </c>
      <c r="T39" s="112" t="n">
        <v>3891</v>
      </c>
      <c r="U39" s="45" t="n">
        <f aca="false">SUM(O39:T39)</f>
        <v>24342</v>
      </c>
    </row>
    <row r="40" s="45" customFormat="true" ht="15" hidden="false" customHeight="false" outlineLevel="0" collapsed="false">
      <c r="A40" s="32" t="s">
        <v>86</v>
      </c>
      <c r="B40" s="33" t="s">
        <v>87</v>
      </c>
      <c r="C40" s="34" t="s">
        <v>30</v>
      </c>
      <c r="D40" s="81" t="n">
        <v>3000</v>
      </c>
      <c r="E40" s="76"/>
      <c r="F40" s="95" t="n">
        <f aca="false">D40*E40</f>
        <v>0</v>
      </c>
      <c r="H40" s="39" t="n">
        <f aca="false">K40-D40</f>
        <v>0</v>
      </c>
      <c r="I40" s="40" t="n">
        <f aca="false">M40-F40</f>
        <v>135000</v>
      </c>
      <c r="J40" s="41"/>
      <c r="K40" s="42" t="n">
        <v>3000</v>
      </c>
      <c r="L40" s="96" t="n">
        <v>45</v>
      </c>
      <c r="M40" s="97" t="n">
        <f aca="false">K40*L40</f>
        <v>135000</v>
      </c>
      <c r="O40" s="112" t="n">
        <v>0</v>
      </c>
      <c r="P40" s="112" t="n">
        <v>0</v>
      </c>
      <c r="Q40" s="112" t="n">
        <v>0</v>
      </c>
      <c r="R40" s="112" t="n">
        <v>0</v>
      </c>
      <c r="S40" s="112" t="n">
        <v>0</v>
      </c>
      <c r="T40" s="112" t="n">
        <v>0</v>
      </c>
      <c r="U40" s="45" t="n">
        <f aca="false">SUM(O40:T40)</f>
        <v>0</v>
      </c>
    </row>
    <row r="41" s="45" customFormat="true" ht="15" hidden="false" customHeight="false" outlineLevel="0" collapsed="false">
      <c r="A41" s="32" t="s">
        <v>88</v>
      </c>
      <c r="B41" s="33" t="s">
        <v>89</v>
      </c>
      <c r="C41" s="34" t="s">
        <v>30</v>
      </c>
      <c r="D41" s="81" t="n">
        <v>120000</v>
      </c>
      <c r="E41" s="76"/>
      <c r="F41" s="95" t="n">
        <f aca="false">D41*E41</f>
        <v>0</v>
      </c>
      <c r="H41" s="39" t="n">
        <f aca="false">K41-D41</f>
        <v>-14808</v>
      </c>
      <c r="I41" s="40" t="n">
        <f aca="false">M41-F41</f>
        <v>164099.52</v>
      </c>
      <c r="J41" s="41"/>
      <c r="K41" s="42" t="n">
        <f aca="false">((SUM(O41:T41)/6)*12)</f>
        <v>105192</v>
      </c>
      <c r="L41" s="96" t="n">
        <v>1.56</v>
      </c>
      <c r="M41" s="97" t="n">
        <f aca="false">K41*L41</f>
        <v>164099.52</v>
      </c>
      <c r="O41" s="112" t="n">
        <v>3333</v>
      </c>
      <c r="P41" s="112" t="n">
        <v>3333</v>
      </c>
      <c r="Q41" s="112" t="n">
        <v>27397</v>
      </c>
      <c r="R41" s="112" t="n">
        <v>15279</v>
      </c>
      <c r="S41" s="112" t="n">
        <v>3254</v>
      </c>
      <c r="T41" s="112" t="n">
        <v>0</v>
      </c>
      <c r="U41" s="45" t="n">
        <f aca="false">SUM(O41:T41)</f>
        <v>52596</v>
      </c>
    </row>
    <row r="42" customFormat="false" ht="15" hidden="false" customHeight="false" outlineLevel="0" collapsed="false">
      <c r="A42" s="113" t="s">
        <v>90</v>
      </c>
      <c r="B42" s="114" t="s">
        <v>91</v>
      </c>
      <c r="C42" s="115" t="s">
        <v>30</v>
      </c>
      <c r="D42" s="116" t="n">
        <v>600</v>
      </c>
      <c r="E42" s="91"/>
      <c r="F42" s="51" t="n">
        <f aca="false">D42*E42</f>
        <v>0</v>
      </c>
      <c r="H42" s="52" t="n">
        <f aca="false">K42-D42</f>
        <v>10</v>
      </c>
      <c r="I42" s="69" t="n">
        <f aca="false">M42-F42</f>
        <v>7856.8</v>
      </c>
      <c r="J42" s="41"/>
      <c r="K42" s="70" t="n">
        <f aca="false">((SUM(O42:T42)/6)*12)</f>
        <v>610</v>
      </c>
      <c r="L42" s="84" t="n">
        <v>12.88</v>
      </c>
      <c r="M42" s="85" t="n">
        <f aca="false">K42*L42</f>
        <v>7856.8</v>
      </c>
      <c r="O42" s="117" t="n">
        <v>121</v>
      </c>
      <c r="P42" s="117" t="n">
        <v>45</v>
      </c>
      <c r="Q42" s="117" t="n">
        <v>73</v>
      </c>
      <c r="R42" s="117" t="n">
        <v>63</v>
      </c>
      <c r="S42" s="117" t="n">
        <v>2</v>
      </c>
      <c r="T42" s="117" t="n">
        <v>1</v>
      </c>
      <c r="U42" s="0" t="n">
        <f aca="false">SUM(O42:T42)</f>
        <v>305</v>
      </c>
    </row>
    <row r="43" customFormat="false" ht="15.75" hidden="false" customHeight="true" outlineLevel="0" collapsed="false">
      <c r="A43" s="118" t="s">
        <v>92</v>
      </c>
      <c r="B43" s="118"/>
      <c r="C43" s="119"/>
      <c r="D43" s="120"/>
      <c r="E43" s="91"/>
      <c r="F43" s="51" t="n">
        <f aca="false">SUM(F38:F42)</f>
        <v>0</v>
      </c>
      <c r="H43" s="121"/>
      <c r="I43" s="77" t="n">
        <f aca="false">SUM(I38:I42)</f>
        <v>1821549.26</v>
      </c>
      <c r="J43" s="41"/>
      <c r="K43" s="122"/>
      <c r="L43" s="123"/>
      <c r="M43" s="124" t="n">
        <f aca="false">SUM(M38:M42)</f>
        <v>1821549.26</v>
      </c>
      <c r="U43" s="0" t="n">
        <f aca="false">SUM(O43:T43)</f>
        <v>0</v>
      </c>
    </row>
    <row r="44" customFormat="false" ht="15" hidden="false" customHeight="true" outlineLevel="0" collapsed="false">
      <c r="A44" s="118" t="s">
        <v>93</v>
      </c>
      <c r="B44" s="118"/>
      <c r="C44" s="125"/>
      <c r="D44" s="126"/>
      <c r="E44" s="91"/>
      <c r="F44" s="51" t="n">
        <f aca="false">F9+F15+F25+F36+F43</f>
        <v>0</v>
      </c>
      <c r="H44" s="121"/>
      <c r="I44" s="127"/>
      <c r="J44" s="41"/>
      <c r="K44" s="128"/>
      <c r="L44" s="123"/>
      <c r="M44" s="129" t="n">
        <f aca="false">M9+M15+M25+M36+M43</f>
        <v>3733252.71</v>
      </c>
      <c r="U44" s="0" t="n">
        <f aca="false">SUM(O44:T44)</f>
        <v>0</v>
      </c>
    </row>
    <row r="45" customFormat="false" ht="15" hidden="false" customHeight="false" outlineLevel="0" collapsed="false">
      <c r="A45" s="24" t="n">
        <v>2</v>
      </c>
      <c r="B45" s="25" t="s">
        <v>94</v>
      </c>
      <c r="C45" s="115"/>
      <c r="D45" s="130"/>
      <c r="E45" s="91"/>
      <c r="F45" s="51"/>
      <c r="H45" s="121"/>
      <c r="I45" s="127"/>
      <c r="J45" s="41"/>
      <c r="K45" s="131"/>
      <c r="L45" s="123"/>
      <c r="M45" s="132"/>
      <c r="U45" s="0" t="n">
        <f aca="false">SUM(O45:T45)</f>
        <v>0</v>
      </c>
    </row>
    <row r="46" customFormat="false" ht="15" hidden="false" customHeight="false" outlineLevel="0" collapsed="false">
      <c r="A46" s="24" t="s">
        <v>95</v>
      </c>
      <c r="B46" s="133" t="s">
        <v>96</v>
      </c>
      <c r="C46" s="115"/>
      <c r="D46" s="116"/>
      <c r="E46" s="91"/>
      <c r="F46" s="51"/>
      <c r="H46" s="121"/>
      <c r="I46" s="127"/>
      <c r="J46" s="41"/>
      <c r="K46" s="134"/>
      <c r="L46" s="123"/>
      <c r="M46" s="132"/>
      <c r="U46" s="0" t="n">
        <f aca="false">SUM(O46:T46)</f>
        <v>0</v>
      </c>
    </row>
    <row r="47" customFormat="false" ht="25.5" hidden="false" customHeight="false" outlineLevel="0" collapsed="false">
      <c r="A47" s="113" t="s">
        <v>97</v>
      </c>
      <c r="B47" s="114" t="s">
        <v>98</v>
      </c>
      <c r="C47" s="115" t="s">
        <v>99</v>
      </c>
      <c r="D47" s="116" t="n">
        <v>200</v>
      </c>
      <c r="E47" s="91"/>
      <c r="F47" s="51" t="n">
        <f aca="false">D47*E47</f>
        <v>0</v>
      </c>
      <c r="H47" s="52" t="n">
        <f aca="false">K47-D47</f>
        <v>0</v>
      </c>
      <c r="I47" s="69" t="n">
        <f aca="false">M47-F47</f>
        <v>157614</v>
      </c>
      <c r="J47" s="41"/>
      <c r="K47" s="70" t="n">
        <v>200</v>
      </c>
      <c r="L47" s="84" t="n">
        <v>788.07</v>
      </c>
      <c r="M47" s="85" t="n">
        <f aca="false">K47*L47</f>
        <v>157614</v>
      </c>
      <c r="O47" s="135" t="n">
        <v>0</v>
      </c>
      <c r="P47" s="135" t="n">
        <v>0</v>
      </c>
      <c r="Q47" s="135" t="n">
        <v>0</v>
      </c>
      <c r="R47" s="135" t="n">
        <v>0</v>
      </c>
      <c r="S47" s="135" t="n">
        <v>0</v>
      </c>
      <c r="T47" s="135" t="n">
        <v>0</v>
      </c>
      <c r="U47" s="0" t="n">
        <f aca="false">SUM(O47:T47)</f>
        <v>0</v>
      </c>
    </row>
    <row r="48" customFormat="false" ht="25.5" hidden="false" customHeight="false" outlineLevel="0" collapsed="false">
      <c r="A48" s="113" t="s">
        <v>100</v>
      </c>
      <c r="B48" s="114" t="s">
        <v>101</v>
      </c>
      <c r="C48" s="115" t="s">
        <v>99</v>
      </c>
      <c r="D48" s="116" t="n">
        <v>10</v>
      </c>
      <c r="E48" s="91"/>
      <c r="F48" s="51" t="n">
        <f aca="false">D48*E48</f>
        <v>0</v>
      </c>
      <c r="H48" s="52" t="n">
        <f aca="false">K48-D48</f>
        <v>0</v>
      </c>
      <c r="I48" s="69" t="n">
        <f aca="false">M48-F48</f>
        <v>29921.3</v>
      </c>
      <c r="J48" s="41"/>
      <c r="K48" s="70" t="n">
        <v>10</v>
      </c>
      <c r="L48" s="84" t="n">
        <v>2992.13</v>
      </c>
      <c r="M48" s="85" t="n">
        <f aca="false">K48*L48</f>
        <v>29921.3</v>
      </c>
      <c r="O48" s="135" t="n">
        <v>0</v>
      </c>
      <c r="P48" s="135" t="n">
        <v>0</v>
      </c>
      <c r="Q48" s="135" t="n">
        <v>0</v>
      </c>
      <c r="R48" s="135" t="n">
        <v>0</v>
      </c>
      <c r="S48" s="135" t="n">
        <v>0</v>
      </c>
      <c r="T48" s="135" t="n">
        <v>0</v>
      </c>
      <c r="U48" s="0" t="n">
        <f aca="false">SUM(O48:T48)</f>
        <v>0</v>
      </c>
    </row>
    <row r="49" customFormat="false" ht="15.75" hidden="false" customHeight="true" outlineLevel="0" collapsed="false">
      <c r="A49" s="118" t="s">
        <v>102</v>
      </c>
      <c r="B49" s="118"/>
      <c r="C49" s="119"/>
      <c r="D49" s="120"/>
      <c r="E49" s="91"/>
      <c r="F49" s="51" t="n">
        <f aca="false">SUM(F47:F48)</f>
        <v>0</v>
      </c>
      <c r="H49" s="121"/>
      <c r="I49" s="77" t="n">
        <f aca="false">SUM(I47:I48)</f>
        <v>187535.3</v>
      </c>
      <c r="J49" s="41"/>
      <c r="K49" s="122"/>
      <c r="L49" s="123"/>
      <c r="M49" s="56" t="n">
        <f aca="false">SUM(M47:M48)</f>
        <v>187535.3</v>
      </c>
      <c r="U49" s="0" t="n">
        <f aca="false">SUM(O49:T49)</f>
        <v>0</v>
      </c>
    </row>
    <row r="50" customFormat="false" ht="15" hidden="false" customHeight="false" outlineLevel="0" collapsed="false">
      <c r="A50" s="24" t="n">
        <v>3</v>
      </c>
      <c r="B50" s="25" t="s">
        <v>103</v>
      </c>
      <c r="C50" s="115"/>
      <c r="D50" s="130"/>
      <c r="E50" s="91"/>
      <c r="F50" s="51"/>
      <c r="H50" s="121"/>
      <c r="I50" s="127"/>
      <c r="J50" s="41"/>
      <c r="K50" s="131"/>
      <c r="L50" s="123"/>
      <c r="M50" s="132"/>
      <c r="U50" s="0" t="n">
        <f aca="false">SUM(O50:T50)</f>
        <v>0</v>
      </c>
    </row>
    <row r="51" customFormat="false" ht="89.25" hidden="false" customHeight="false" outlineLevel="0" collapsed="false">
      <c r="A51" s="113" t="s">
        <v>104</v>
      </c>
      <c r="B51" s="114" t="s">
        <v>105</v>
      </c>
      <c r="C51" s="115" t="s">
        <v>30</v>
      </c>
      <c r="D51" s="116" t="n">
        <v>4</v>
      </c>
      <c r="E51" s="91"/>
      <c r="F51" s="51" t="n">
        <f aca="false">D51*E51</f>
        <v>0</v>
      </c>
      <c r="H51" s="52" t="n">
        <f aca="false">K51-D51</f>
        <v>-3</v>
      </c>
      <c r="I51" s="69" t="n">
        <f aca="false">M51-F51</f>
        <v>2660.14</v>
      </c>
      <c r="J51" s="41"/>
      <c r="K51" s="70" t="n">
        <v>1</v>
      </c>
      <c r="L51" s="84" t="n">
        <v>2660.14</v>
      </c>
      <c r="M51" s="85" t="n">
        <f aca="false">K51*L51</f>
        <v>2660.14</v>
      </c>
      <c r="O51" s="135" t="n">
        <v>0</v>
      </c>
      <c r="P51" s="135" t="n">
        <v>0</v>
      </c>
      <c r="Q51" s="135" t="n">
        <v>0</v>
      </c>
      <c r="R51" s="135" t="n">
        <v>0</v>
      </c>
      <c r="S51" s="135" t="n">
        <v>0</v>
      </c>
      <c r="T51" s="135" t="n">
        <v>0</v>
      </c>
      <c r="U51" s="0" t="n">
        <f aca="false">SUM(O51:T51)</f>
        <v>0</v>
      </c>
    </row>
    <row r="52" customFormat="false" ht="16.5" hidden="false" customHeight="true" outlineLevel="0" collapsed="false">
      <c r="A52" s="118" t="s">
        <v>106</v>
      </c>
      <c r="B52" s="118"/>
      <c r="C52" s="119"/>
      <c r="D52" s="120"/>
      <c r="E52" s="91"/>
      <c r="F52" s="51" t="n">
        <f aca="false">SUM(F51:F51)</f>
        <v>0</v>
      </c>
      <c r="H52" s="136"/>
      <c r="I52" s="137" t="n">
        <f aca="false">SUM(I51:I51)</f>
        <v>2660.14</v>
      </c>
      <c r="J52" s="41"/>
      <c r="K52" s="122"/>
      <c r="L52" s="123"/>
      <c r="M52" s="56" t="n">
        <f aca="false">SUM(M51:M51)</f>
        <v>2660.14</v>
      </c>
    </row>
    <row r="53" customFormat="false" ht="15" hidden="false" customHeight="false" outlineLevel="0" collapsed="false">
      <c r="A53" s="138"/>
      <c r="B53" s="139" t="s">
        <v>107</v>
      </c>
      <c r="C53" s="140"/>
      <c r="D53" s="141"/>
      <c r="E53" s="142"/>
      <c r="F53" s="143" t="n">
        <f aca="false">F44+F49+F52</f>
        <v>0</v>
      </c>
      <c r="K53" s="144"/>
      <c r="L53" s="145"/>
      <c r="M53" s="146" t="n">
        <f aca="false">M44+M49+M52</f>
        <v>3923448.15</v>
      </c>
    </row>
    <row r="55" customFormat="false" ht="15" hidden="false" customHeight="false" outlineLevel="0" collapsed="false">
      <c r="L55" s="2" t="s">
        <v>108</v>
      </c>
      <c r="M55" s="2" t="n">
        <v>4019037.01</v>
      </c>
    </row>
    <row r="56" customFormat="false" ht="15" hidden="false" customHeight="false" outlineLevel="0" collapsed="false">
      <c r="G56" s="147"/>
      <c r="H56" s="148"/>
      <c r="I56" s="149" t="n">
        <f aca="false">I52+I49+I43+I36+I25+I15+I9</f>
        <v>3923448.15</v>
      </c>
      <c r="J56" s="147"/>
      <c r="L56" s="2" t="s">
        <v>109</v>
      </c>
      <c r="M56" s="2" t="n">
        <f aca="false">M53-M55</f>
        <v>-95588.8599999999</v>
      </c>
    </row>
  </sheetData>
  <mergeCells count="23">
    <mergeCell ref="B2:F2"/>
    <mergeCell ref="B3:D3"/>
    <mergeCell ref="A4:A5"/>
    <mergeCell ref="B4:B5"/>
    <mergeCell ref="D4:D5"/>
    <mergeCell ref="E4:E7"/>
    <mergeCell ref="F4:F7"/>
    <mergeCell ref="K4:K7"/>
    <mergeCell ref="L4:L7"/>
    <mergeCell ref="M4:M7"/>
    <mergeCell ref="H5:H7"/>
    <mergeCell ref="I5:I7"/>
    <mergeCell ref="C6:C7"/>
    <mergeCell ref="D6:D7"/>
    <mergeCell ref="A9:B9"/>
    <mergeCell ref="A15:B15"/>
    <mergeCell ref="G21:G22"/>
    <mergeCell ref="A25:B25"/>
    <mergeCell ref="A36:B36"/>
    <mergeCell ref="A43:B43"/>
    <mergeCell ref="A44:B44"/>
    <mergeCell ref="A49:B49"/>
    <mergeCell ref="A52:B52"/>
  </mergeCells>
  <printOptions headings="false" gridLines="false" gridLinesSet="true" horizontalCentered="true" verticalCentered="true"/>
  <pageMargins left="0.236111111111111" right="0.236111111111111" top="0.747916666666667" bottom="0.747916666666667" header="0.511811023622047" footer="0.511811023622047"/>
  <pageSetup paperSize="9" scale="100" fitToWidth="0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LibreOffice/7.4.0.3$Windows_X86_64 LibreOffice_project/f85e47c08ddd19c015c0114a68350214f7066f5a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2022-06-21T14:10:33Z</dcterms:created>
  <dc:creator>Sato</dc:creator>
  <dc:description/>
  <dc:language>pt-BR</dc:language>
  <cp:lastModifiedBy/>
  <cp:lastPrinted>2024-05-06T14:36:26Z</cp:lastPrinted>
  <dcterms:modified xsi:type="dcterms:W3CDTF">2024-10-21T15:15:16Z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