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jpeg" ContentType="image/jpe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Planilha" sheetId="1" state="visible" r:id="rId2"/>
    <sheet name="Cronograma" sheetId="2" state="visible" r:id="rId3"/>
  </sheets>
  <definedNames>
    <definedName function="false" hidden="false" localSheetId="1" name="_xlnm.Print_Area" vbProcedure="false">Cronograma!$A$1:$I$15</definedName>
    <definedName function="false" hidden="false" localSheetId="0" name="_xlnm.Print_Area" vbProcedure="false">Planilha!$A$1:$G$61</definedName>
    <definedName function="false" hidden="false" localSheetId="0" name="_xlnm.Print_Titles" vbProcedure="false">Planilha!$1:$9</definedName>
    <definedName function="false" hidden="false" localSheetId="0" name="_xlnm.Print_Area" vbProcedure="false">Planilha!$A$1:$G$61</definedName>
    <definedName function="false" hidden="false" localSheetId="0" name="_xlnm.Print_Area_0" vbProcedure="false">Planilha!$A$1:$G$61</definedName>
    <definedName function="false" hidden="false" localSheetId="0" name="_xlnm.Print_Area_0_0" vbProcedure="false">Planilha!$A$1:$G$61</definedName>
    <definedName function="false" hidden="false" localSheetId="0" name="_xlnm.Print_Area_0_0_0" vbProcedure="false">Planilha!$A$1:$G$61</definedName>
    <definedName function="false" hidden="false" localSheetId="0" name="_xlnm.Print_Area_0_0_0_0" vbProcedure="false">Planilha!$A$1:$G$61</definedName>
    <definedName function="false" hidden="false" localSheetId="0" name="_xlnm.Print_Area_0_0_0_0_0" vbProcedure="false">Planilha!$A$1:$G$61</definedName>
    <definedName function="false" hidden="false" localSheetId="0" name="_xlnm.Print_Area_0_0_0_0_0_0" vbProcedure="false">Planilha!$A$1:$G$61</definedName>
    <definedName function="false" hidden="false" localSheetId="0" name="_xlnm.Print_Area_0_0_0_0_0_0_0" vbProcedure="false">Planilha!$A$1:$G$61</definedName>
    <definedName function="false" hidden="false" localSheetId="0" name="_xlnm.Print_Area_0_0_0_0_0_0_0_0" vbProcedure="false">Planilha!$A$1:$G$61</definedName>
    <definedName function="false" hidden="false" localSheetId="0" name="_xlnm.Print_Area_0_0_0_0_0_0_0_0_0" vbProcedure="false">Planilha!$A$1:$G$33</definedName>
    <definedName function="false" hidden="false" localSheetId="0" name="_xlnm.Print_Area_0_0_0_0_0_0_0_0_0_0" vbProcedure="false">Planilha!$A$1:$G$21</definedName>
    <definedName function="false" hidden="false" localSheetId="0" name="_xlnm.Print_Area_0_0_0_0_0_0_0_0_0_0_0" vbProcedure="false">Planilha!$A$1:$G$21</definedName>
    <definedName function="false" hidden="false" localSheetId="0" name="_xlnm.Print_Area_0_0_0_0_0_0_0_0_0_0_0_0" vbProcedure="false">Planilha!$A$1:$G$21</definedName>
    <definedName function="false" hidden="false" localSheetId="0" name="_xlnm.Print_Area_0_0_0_0_0_0_0_0_0_0_0_0_0" vbProcedure="false">Planilha!$A$1:$G$21</definedName>
    <definedName function="false" hidden="false" localSheetId="0" name="_xlnm.Print_Area_0_0_0_0_0_0_0_0_0_0_0_0_0_0" vbProcedure="false">Planilha!$A$1:$G$21</definedName>
    <definedName function="false" hidden="false" localSheetId="0" name="_xlnm.Print_Area_0_0_0_0_0_0_0_0_0_0_0_0_0_0_0" vbProcedure="false">Planilha!$A$1:$G$21</definedName>
    <definedName function="false" hidden="false" localSheetId="0" name="_xlnm.Print_Area_0_0_0_0_0_0_0_0_0_0_0_0_0_0_0_0" vbProcedure="false">Planilha!$A$1:$G$21</definedName>
    <definedName function="false" hidden="false" localSheetId="0" name="_xlnm.Print_Area_0_0_0_0_0_0_0_0_0_0_0_0_0_0_0_0_0" vbProcedure="false">Planilha!$A$1:$G$21</definedName>
    <definedName function="false" hidden="false" localSheetId="0" name="_xlnm.Print_Area_0_0_0_0_0_0_0_0_0_0_0_0_0_0_0_0_0_0" vbProcedure="false">Planilha!$A$1:$G$21</definedName>
    <definedName function="false" hidden="false" localSheetId="0" name="_xlnm.Print_Area_0_0_0_0_0_0_0_0_0_0_0_0_0_0_0_0_0_0_0" vbProcedure="false">Planilha!$A$1:$G$21</definedName>
    <definedName function="false" hidden="false" localSheetId="0" name="_xlnm.Print_Area_0_0_0_0_0_0_0_0_0_0_0_0_0_0_0_0_0_0_0_0" vbProcedure="false">Planilha!$A$1:$G$21</definedName>
    <definedName function="false" hidden="false" localSheetId="0" name="_xlnm.Print_Area_0_0_0_0_0_0_0_0_0_0_0_0_0_0_0_0_0_0_0_0_0" vbProcedure="false">Planilha!$A$1:$G$21</definedName>
    <definedName function="false" hidden="false" localSheetId="0" name="_xlnm.Print_Titles" vbProcedure="false">Planilha!$1:$9</definedName>
    <definedName function="false" hidden="false" localSheetId="0" name="_xlnm.Print_Titles_0" vbProcedure="false">Planilha!$1:$9</definedName>
    <definedName function="false" hidden="false" localSheetId="0" name="_xlnm.Print_Titles_0_0" vbProcedure="false">Planilha!$1:$9</definedName>
    <definedName function="false" hidden="false" localSheetId="0" name="_xlnm.Print_Titles_0_0_0" vbProcedure="false">Planilha!$1:$9</definedName>
    <definedName function="false" hidden="false" localSheetId="0" name="_xlnm.Print_Titles_0_0_0_0" vbProcedure="false">Planilha!$1:$9</definedName>
    <definedName function="false" hidden="false" localSheetId="0" name="_xlnm.Print_Titles_0_0_0_0_0" vbProcedure="false">Planilha!$1:$9</definedName>
    <definedName function="false" hidden="false" localSheetId="0" name="_xlnm.Print_Titles_0_0_0_0_0_0" vbProcedure="false">Planilha!$1:$9</definedName>
    <definedName function="false" hidden="false" localSheetId="0" name="_xlnm.Print_Titles_0_0_0_0_0_0_0" vbProcedure="false">Planilha!$1:$9</definedName>
    <definedName function="false" hidden="false" localSheetId="0" name="_xlnm.Print_Titles_0_0_0_0_0_0_0_0" vbProcedure="false">Planilha!$1:$9</definedName>
    <definedName function="false" hidden="false" localSheetId="0" name="_xlnm.Print_Titles_0_0_0_0_0_0_0_0_0" vbProcedure="false">Planilha!$1:$9</definedName>
    <definedName function="false" hidden="false" localSheetId="0" name="_xlnm.Print_Titles_0_0_0_0_0_0_0_0_0_0" vbProcedure="false">Planilha!$1:$9</definedName>
    <definedName function="false" hidden="false" localSheetId="0" name="_xlnm.Print_Titles_0_0_0_0_0_0_0_0_0_0_0" vbProcedure="false">Planilha!$1:$9</definedName>
    <definedName function="false" hidden="false" localSheetId="0" name="_xlnm.Print_Titles_0_0_0_0_0_0_0_0_0_0_0_0" vbProcedure="false">Planilha!$1:$9</definedName>
    <definedName function="false" hidden="false" localSheetId="0" name="_xlnm.Print_Titles_0_0_0_0_0_0_0_0_0_0_0_0_0" vbProcedure="false">Planilha!$1:$9</definedName>
    <definedName function="false" hidden="false" localSheetId="0" name="_xlnm.Print_Titles_0_0_0_0_0_0_0_0_0_0_0_0_0_0" vbProcedure="false">Planilha!$1:$9</definedName>
    <definedName function="false" hidden="false" localSheetId="0" name="_xlnm.Print_Titles_0_0_0_0_0_0_0_0_0_0_0_0_0_0_0" vbProcedure="false">Planilha!$1:$9</definedName>
    <definedName function="false" hidden="false" localSheetId="0" name="_xlnm.Print_Titles_0_0_0_0_0_0_0_0_0_0_0_0_0_0_0_0" vbProcedure="false">Planilha!$1:$9</definedName>
    <definedName function="false" hidden="false" localSheetId="0" name="_xlnm.Print_Titles_0_0_0_0_0_0_0_0_0_0_0_0_0_0_0_0_0" vbProcedure="false">Planilha!$1:$9</definedName>
    <definedName function="false" hidden="false" localSheetId="0" name="_xlnm.Print_Titles_0_0_0_0_0_0_0_0_0_0_0_0_0_0_0_0_0_0" vbProcedure="false">Planilha!$1:$9</definedName>
    <definedName function="false" hidden="false" localSheetId="0" name="_xlnm.Print_Titles_0_0_0_0_0_0_0_0_0_0_0_0_0_0_0_0_0_0_0" vbProcedure="false">Planilha!$1:$9</definedName>
    <definedName function="false" hidden="false" localSheetId="0" name="_xlnm.Print_Titles_0_0_0_0_0_0_0_0_0_0_0_0_0_0_0_0_0_0_0_0" vbProcedure="false">Planilha!$1:$9</definedName>
    <definedName function="false" hidden="false" localSheetId="0" name="_xlnm.Print_Titles_0_0_0_0_0_0_0_0_0_0_0_0_0_0_0_0_0_0_0_0_0" vbProcedure="false">Planilha!$1:$9</definedName>
    <definedName function="false" hidden="false" localSheetId="1" name="_xlnm.Print_Area" vbProcedure="false">Cronograma!$A$1:$I$15</definedName>
    <definedName function="false" hidden="false" localSheetId="1" name="_xlnm.Print_Area_0" vbProcedure="false">Cronograma!$A$1:$I$15</definedName>
    <definedName function="false" hidden="false" localSheetId="1" name="_xlnm.Print_Area_0_0" vbProcedure="false">Cronograma!$A$1:$I$15</definedName>
    <definedName function="false" hidden="false" localSheetId="1" name="_xlnm.Print_Area_0_0_0" vbProcedure="false">Cronograma!$A$1:$I$15</definedName>
    <definedName function="false" hidden="false" localSheetId="1" name="_xlnm.Print_Area_0_0_0_0" vbProcedure="false">Cronograma!$A$1:$I$15</definedName>
    <definedName function="false" hidden="false" localSheetId="1" name="_xlnm.Print_Area_0_0_0_0_0" vbProcedure="false">Cronograma!$A$1:$I$15</definedName>
    <definedName function="false" hidden="false" localSheetId="1" name="_xlnm.Print_Area_0_0_0_0_0_0" vbProcedure="false">Cronograma!$A$1:$I$15</definedName>
    <definedName function="false" hidden="false" localSheetId="1" name="_xlnm.Print_Area_0_0_0_0_0_0_0" vbProcedure="false">Cronograma!$A$1:$I$15</definedName>
    <definedName function="false" hidden="false" localSheetId="1" name="_xlnm.Print_Area_0_0_0_0_0_0_0_0" vbProcedure="false">Cronograma!$A$1:$I$15</definedName>
    <definedName function="false" hidden="false" localSheetId="1" name="_xlnm.Print_Area_0_0_0_0_0_0_0_0_0" vbProcedure="false">Cronograma!$A$1:$I$15</definedName>
    <definedName function="false" hidden="false" localSheetId="1" name="_xlnm.Print_Area_0_0_0_0_0_0_0_0_0_0" vbProcedure="false">Cronograma!$A$1:$I$15</definedName>
    <definedName function="false" hidden="false" localSheetId="1" name="_xlnm.Print_Area_0_0_0_0_0_0_0_0_0_0_0" vbProcedure="false">Cronograma!$A$1:$I$15</definedName>
    <definedName function="false" hidden="false" localSheetId="1" name="_xlnm.Print_Area_0_0_0_0_0_0_0_0_0_0_0_0" vbProcedure="false">Cronograma!$A$1:$I$15</definedName>
    <definedName function="false" hidden="false" localSheetId="1" name="_xlnm.Print_Area_0_0_0_0_0_0_0_0_0_0_0_0_0" vbProcedure="false">Cronograma!$A$1:$I$15</definedName>
    <definedName function="false" hidden="false" localSheetId="1" name="_xlnm.Print_Area_0_0_0_0_0_0_0_0_0_0_0_0_0_0" vbProcedure="false">Cronograma!$A$1:$I$15</definedName>
    <definedName function="false" hidden="false" localSheetId="1" name="_xlnm.Print_Area_0_0_0_0_0_0_0_0_0_0_0_0_0_0_0" vbProcedure="false">Cronograma!$A$1:$I$15</definedName>
    <definedName function="false" hidden="false" localSheetId="1" name="_xlnm.Print_Area_0_0_0_0_0_0_0_0_0_0_0_0_0_0_0_0" vbProcedure="false">Cronograma!$A$1:$I$15</definedName>
    <definedName function="false" hidden="false" localSheetId="1" name="_xlnm.Print_Area_0_0_0_0_0_0_0_0_0_0_0_0_0_0_0_0_0" vbProcedure="false">Cronograma!$A$1:$I$15</definedName>
    <definedName function="false" hidden="false" localSheetId="1" name="_xlnm.Print_Area_0_0_0_0_0_0_0_0_0_0_0_0_0_0_0_0_0_0" vbProcedure="false">Cronograma!$A$1:$I$15</definedName>
    <definedName function="false" hidden="false" localSheetId="1" name="_xlnm.Print_Area_0_0_0_0_0_0_0_0_0_0_0_0_0_0_0_0_0_0_0" vbProcedure="false">Cronograma!$A$1:$I$15</definedName>
    <definedName function="false" hidden="false" localSheetId="1" name="_xlnm.Print_Area_0_0_0_0_0_0_0_0_0_0_0_0_0_0_0_0_0_0_0_0" vbProcedure="false">Cronograma!$A$1:$I$15</definedName>
    <definedName function="false" hidden="false" localSheetId="1" name="_xlnm.Print_Area_0_0_0_0_0_0_0_0_0_0_0_0_0_0_0_0_0_0_0_0_0" vbProcedure="false">Cronograma!$A$1:$I$15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<sst xmlns="http://schemas.openxmlformats.org/spreadsheetml/2006/main" count="219" uniqueCount="139">
  <si>
    <t xml:space="preserve">Prop.</t>
  </si>
  <si>
    <t xml:space="preserve">Serviço Autônomo de Água, Esgoto e Meio Ambiente de Sertãozinho – Saemas</t>
  </si>
  <si>
    <t xml:space="preserve">Objeto</t>
  </si>
  <si>
    <t xml:space="preserve">Execução de Calçada (Passeio Público), Alambrado e Muro.</t>
  </si>
  <si>
    <t xml:space="preserve">Local</t>
  </si>
  <si>
    <t xml:space="preserve">Ruas Pedro Canesin, Exp. Solano e Sebastião Damacena (Poço nº 26) e Rua Cel. Fco Schmidt (Jd. Golive) –  Calçada;  Rua Joaquim Pereira Vitorio esquina c/ Rua Geraldo Caetano (Poço nº 41) – Muro e Alambrado.</t>
  </si>
  <si>
    <t xml:space="preserve">Coord</t>
  </si>
  <si>
    <t xml:space="preserve">21º 07' 35.55” S ; 47º 58' 42,87” O (calçada) e 21º06’23.24” S, 47º58’59.85” O (muro e alambrado)     </t>
  </si>
  <si>
    <t xml:space="preserve">BDI</t>
  </si>
  <si>
    <t xml:space="preserve">Fonte</t>
  </si>
  <si>
    <t xml:space="preserve">CPOS Boletim 173  /  SINAPI junho 2018  </t>
  </si>
  <si>
    <t xml:space="preserve">22,91% Edificação</t>
  </si>
  <si>
    <t xml:space="preserve">P L A N I L H A  D E  Q U A N T I D A D E S  E  P R E Ç O S</t>
  </si>
  <si>
    <t xml:space="preserve">Item</t>
  </si>
  <si>
    <t xml:space="preserve">Discriminação dos Serviços</t>
  </si>
  <si>
    <t xml:space="preserve">Un.</t>
  </si>
  <si>
    <t xml:space="preserve">Quant.</t>
  </si>
  <si>
    <t xml:space="preserve">Preço Unitário</t>
  </si>
  <si>
    <t xml:space="preserve">Preço Total</t>
  </si>
  <si>
    <t xml:space="preserve">Fonte Preço</t>
  </si>
  <si>
    <t xml:space="preserve">CALÇADA (PASSEIO)</t>
  </si>
  <si>
    <t xml:space="preserve">1.1</t>
  </si>
  <si>
    <t xml:space="preserve">Limpeza mecanizada do terreno, incluindo carga, descarga e transporte.</t>
  </si>
  <si>
    <t xml:space="preserve">m2</t>
  </si>
  <si>
    <t xml:space="preserve">CPOS  02.09.040</t>
  </si>
  <si>
    <t xml:space="preserve">1.2</t>
  </si>
  <si>
    <t xml:space="preserve">Deposição de entulho (concreto) a ser demolido e retirado do serviço, em aterro da cosntrução civil de Sertãozinho</t>
  </si>
  <si>
    <t xml:space="preserve">ton</t>
  </si>
  <si>
    <t xml:space="preserve">Preço do Aterro local</t>
  </si>
  <si>
    <t xml:space="preserve">1.3</t>
  </si>
  <si>
    <t xml:space="preserve">Regularização de compactação mecanizada em superficie sem controle de proctor normal</t>
  </si>
  <si>
    <t xml:space="preserve">CPOS 54.01.010</t>
  </si>
  <si>
    <t xml:space="preserve">1.4</t>
  </si>
  <si>
    <t xml:space="preserve">Lastro de brita, espessura de 4 cm, incluso preparo de fundo (apiloamento) para regularização</t>
  </si>
  <si>
    <t xml:space="preserve">m3</t>
  </si>
  <si>
    <t xml:space="preserve">CPOS 11.18.040</t>
  </si>
  <si>
    <t xml:space="preserve">1.5</t>
  </si>
  <si>
    <t xml:space="preserve">Execução de calçada (passeio) em concreto usinado, Fck= 20 MPa desempenado à máquina, espessura de 7 cm e juntas serradas a cada 2 metros</t>
  </si>
  <si>
    <t xml:space="preserve">Composição local c/ indices oficiais</t>
  </si>
  <si>
    <t xml:space="preserve">1.6</t>
  </si>
  <si>
    <t xml:space="preserve">Execução de calçada (passeio) em concreto usinado,  Fck= 20 MPa, armado com tela de aço Q-138, desempenado à máquina, espessura de 12 cm e juntas serradas a cada 2 metros, </t>
  </si>
  <si>
    <t xml:space="preserve">SINAPI-94999</t>
  </si>
  <si>
    <t xml:space="preserve">1.7</t>
  </si>
  <si>
    <t xml:space="preserve">Execução de calçada (passeio) em concreto usinado,  Fck= 20 MPa, desempenado à máquina, espessura de 5 cm e juntas serradas a cada 2 metros, </t>
  </si>
  <si>
    <t xml:space="preserve">SINAPI – 94991</t>
  </si>
  <si>
    <t xml:space="preserve">1.8</t>
  </si>
  <si>
    <t xml:space="preserve">Guias e Sarjetas, moldada in loco </t>
  </si>
  <si>
    <t xml:space="preserve">m</t>
  </si>
  <si>
    <t xml:space="preserve">SINAPI 94267</t>
  </si>
  <si>
    <t xml:space="preserve">MURO</t>
  </si>
  <si>
    <t xml:space="preserve">2.1</t>
  </si>
  <si>
    <t xml:space="preserve">Escavação manual de vala, profundidade menor ou igual a 1,30 metros</t>
  </si>
  <si>
    <t xml:space="preserve">SINAPI – 93358</t>
  </si>
  <si>
    <t xml:space="preserve">2.2</t>
  </si>
  <si>
    <t xml:space="preserve">Regularização e apiloamento de fundo de vala</t>
  </si>
  <si>
    <t xml:space="preserve">SINAPI – 94097</t>
  </si>
  <si>
    <t xml:space="preserve">2.3</t>
  </si>
  <si>
    <t xml:space="preserve">Broca de concreto, diâmetro de 25 cm, inclusive arranques</t>
  </si>
  <si>
    <t xml:space="preserve">FDE – 02.02.026</t>
  </si>
  <si>
    <t xml:space="preserve">2.4</t>
  </si>
  <si>
    <t xml:space="preserve">Lastro de brita, espessura de 3 cm, incluso preparo de fundo (apiloamento) para regularização</t>
  </si>
  <si>
    <t xml:space="preserve">2.5</t>
  </si>
  <si>
    <t xml:space="preserve">Viga Baldrame – (20x30)cm</t>
  </si>
  <si>
    <t xml:space="preserve">2.5.1</t>
  </si>
  <si>
    <t xml:space="preserve">Forma de madeira maciça</t>
  </si>
  <si>
    <t xml:space="preserve">FDE – 02.03.001</t>
  </si>
  <si>
    <t xml:space="preserve">2.5.2</t>
  </si>
  <si>
    <t xml:space="preserve">Aço CA 50 (A ou B), FYK 500 MPA</t>
  </si>
  <si>
    <t xml:space="preserve">kg</t>
  </si>
  <si>
    <t xml:space="preserve">FDE – 02.04.002</t>
  </si>
  <si>
    <t xml:space="preserve">2.5.3</t>
  </si>
  <si>
    <t xml:space="preserve">Aço CA 60 (A ou B), FYK 500 MPA</t>
  </si>
  <si>
    <t xml:space="preserve">Kg</t>
  </si>
  <si>
    <t xml:space="preserve">FDE – 02.04.003</t>
  </si>
  <si>
    <t xml:space="preserve">2.5.4</t>
  </si>
  <si>
    <t xml:space="preserve">Concreto dosado, usinado e lançado, FCK= 20 MPA</t>
  </si>
  <si>
    <t xml:space="preserve">FDE – 02.05.014</t>
  </si>
  <si>
    <t xml:space="preserve">2.6</t>
  </si>
  <si>
    <t xml:space="preserve">Colunas em concreto – (15X30)cm</t>
  </si>
  <si>
    <t xml:space="preserve">2.6.1</t>
  </si>
  <si>
    <t xml:space="preserve">2.6.2</t>
  </si>
  <si>
    <t xml:space="preserve">2.6.3</t>
  </si>
  <si>
    <t xml:space="preserve">2.6.4</t>
  </si>
  <si>
    <t xml:space="preserve">2.7</t>
  </si>
  <si>
    <t xml:space="preserve">Alvenaria de Bloco cerâmico de 14 cm </t>
  </si>
  <si>
    <t xml:space="preserve">CPOS – 14.04.210</t>
  </si>
  <si>
    <t xml:space="preserve">2.8</t>
  </si>
  <si>
    <t xml:space="preserve">Verga/cinta em bloco de concreto canaleta de 14 cm</t>
  </si>
  <si>
    <t xml:space="preserve">FDE – 04.01.058</t>
  </si>
  <si>
    <t xml:space="preserve">2.9</t>
  </si>
  <si>
    <t xml:space="preserve">Chapisco com peneira</t>
  </si>
  <si>
    <t xml:space="preserve">FDE- 12.01.001</t>
  </si>
  <si>
    <t xml:space="preserve">2.10</t>
  </si>
  <si>
    <t xml:space="preserve">Cimalha em concreto com pingadeira</t>
  </si>
  <si>
    <t xml:space="preserve">CPOS - 14.20.020</t>
  </si>
  <si>
    <t xml:space="preserve">ALAMBRADO</t>
  </si>
  <si>
    <t xml:space="preserve">3.1</t>
  </si>
  <si>
    <t xml:space="preserve">Alambrado sobre divisa, incluso fornecimento, assentamento e pintura – h= 2,00 metros – FQ-02 (projeto do alambrado)</t>
  </si>
  <si>
    <t xml:space="preserve">FDE – 16.04.034</t>
  </si>
  <si>
    <t xml:space="preserve">3.1.1</t>
  </si>
  <si>
    <t xml:space="preserve">3.1.2</t>
  </si>
  <si>
    <t xml:space="preserve">3.1.3</t>
  </si>
  <si>
    <t xml:space="preserve">3.1.4</t>
  </si>
  <si>
    <t xml:space="preserve">3.1.5</t>
  </si>
  <si>
    <t xml:space="preserve">Viga Baldrame – (20x20)cm</t>
  </si>
  <si>
    <t xml:space="preserve">3.1.5.1</t>
  </si>
  <si>
    <t xml:space="preserve">3.1.5.2</t>
  </si>
  <si>
    <t xml:space="preserve">3.1.5.3</t>
  </si>
  <si>
    <t xml:space="preserve">3.1.5.4</t>
  </si>
  <si>
    <t xml:space="preserve">3.1.6</t>
  </si>
  <si>
    <t xml:space="preserve">Colunas em concreto – (20X25)cm</t>
  </si>
  <si>
    <t xml:space="preserve">3.1.6.1</t>
  </si>
  <si>
    <t xml:space="preserve">3.1.6.2</t>
  </si>
  <si>
    <t xml:space="preserve">3.1.6.3</t>
  </si>
  <si>
    <t xml:space="preserve">3.1.6.4</t>
  </si>
  <si>
    <t xml:space="preserve">3.1.7</t>
  </si>
  <si>
    <t xml:space="preserve">Alvenaria de Blocos de concreto (19x19x39)cm</t>
  </si>
  <si>
    <t xml:space="preserve">FDE – 04.01.034</t>
  </si>
  <si>
    <t xml:space="preserve">3.1.8</t>
  </si>
  <si>
    <t xml:space="preserve">Verga/cinta em bloco de concreto canaleta de 19 cm</t>
  </si>
  <si>
    <t xml:space="preserve">3.1.9</t>
  </si>
  <si>
    <t xml:space="preserve">3.1.10</t>
  </si>
  <si>
    <t xml:space="preserve">CPOS – 14.20.020</t>
  </si>
  <si>
    <t xml:space="preserve">TOTAL GERAL</t>
  </si>
  <si>
    <t xml:space="preserve">Cliente:</t>
  </si>
  <si>
    <t xml:space="preserve">Objeto:</t>
  </si>
  <si>
    <t xml:space="preserve">Local:</t>
  </si>
  <si>
    <t xml:space="preserve">C R O N O G R A M A   F Í S I C O   -   F I N A N C E I R O</t>
  </si>
  <si>
    <t xml:space="preserve">Descrição</t>
  </si>
  <si>
    <t xml:space="preserve">Preço</t>
  </si>
  <si>
    <t xml:space="preserve">30 dias</t>
  </si>
  <si>
    <t xml:space="preserve">90 dias</t>
  </si>
  <si>
    <t xml:space="preserve">Total</t>
  </si>
  <si>
    <t xml:space="preserve">%</t>
  </si>
  <si>
    <t xml:space="preserve">1</t>
  </si>
  <si>
    <t xml:space="preserve">2</t>
  </si>
  <si>
    <t xml:space="preserve">3</t>
  </si>
  <si>
    <t xml:space="preserve">Total Mensal</t>
  </si>
  <si>
    <t xml:space="preserve">Total Acumulado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</si>
</sst>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[$R$-416]\ #,##0.00;[RED]\-[$R$-416]\ #,##0.00"/>
    <numFmt numFmtId="166" formatCode="0.00%"/>
    <numFmt numFmtId="167" formatCode="@"/>
    <numFmt numFmtId="168" formatCode="#,##0.00"/>
    <numFmt numFmtId="169" formatCode="#,###.00"/>
    <numFmt numFmtId="170" formatCode="0.00"/>
    <numFmt numFmtId="171" formatCode="#,##0.00\ ;\(#,##0.00\);\-#\ ;@\ "/>
    <numFmt numFmtId="172" formatCode="#,##0.00_);\(#,##0.00\)"/>
  </numFmts>
  <fonts count="23">
    <font>
      <sz val="11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Arial"/>
      <family val="2"/>
      <charset val="1"/>
    </font>
    <font>
      <sz val="1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0"/>
      <color rgb="FF333333"/>
      <name val="Arial"/>
      <family val="2"/>
      <charset val="1"/>
    </font>
    <font>
      <i val="true"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0"/>
      <color rgb="FF996600"/>
      <name val="Arial"/>
      <family val="2"/>
      <charset val="1"/>
    </font>
    <font>
      <sz val="10"/>
      <color rgb="FFCC0000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0"/>
      <color rgb="FFFFFFFF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4"/>
      <color rgb="FF000000"/>
      <name val="Arial"/>
      <family val="2"/>
      <charset val="1"/>
    </font>
    <font>
      <b val="true"/>
      <sz val="12"/>
      <color rgb="FFFFFFFF"/>
      <name val="Arial"/>
      <family val="2"/>
      <charset val="1"/>
    </font>
    <font>
      <b val="true"/>
      <sz val="12"/>
      <color rgb="FF6666FF"/>
      <name val="Arial"/>
      <family val="2"/>
      <charset val="1"/>
    </font>
    <font>
      <b val="true"/>
      <sz val="12"/>
      <name val="Arial"/>
      <family val="2"/>
      <charset val="1"/>
    </font>
    <font>
      <sz val="12"/>
      <name val="Arial"/>
      <family val="2"/>
      <charset val="1"/>
    </font>
    <font>
      <sz val="8"/>
      <color rgb="FF000000"/>
      <name val="Arial"/>
      <family val="2"/>
      <charset val="1"/>
    </font>
    <font>
      <sz val="10"/>
      <color rgb="FF000000"/>
      <name val="Arial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FFFF"/>
        <bgColor rgb="FFFFFFCC"/>
      </patternFill>
    </fill>
    <fill>
      <patternFill patternType="solid">
        <fgColor rgb="FF666666"/>
        <bgColor rgb="FF808080"/>
      </patternFill>
    </fill>
    <fill>
      <patternFill patternType="solid">
        <fgColor rgb="FF66FFFF"/>
        <bgColor rgb="FF33CCCC"/>
      </patternFill>
    </fill>
    <fill>
      <patternFill patternType="solid">
        <fgColor rgb="FF92D050"/>
        <bgColor rgb="FFB2B2B2"/>
      </patternFill>
    </fill>
    <fill>
      <patternFill patternType="solid">
        <fgColor rgb="FFB2B2B2"/>
        <bgColor rgb="FF969696"/>
      </patternFill>
    </fill>
    <fill>
      <patternFill patternType="solid">
        <fgColor rgb="FFFFFF00"/>
        <bgColor rgb="FFFFFF00"/>
      </patternFill>
    </fill>
  </fills>
  <borders count="14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" borderId="0" applyFont="true" applyBorder="false" applyAlignment="true" applyProtection="false">
      <alignment horizontal="general" vertical="bottom" textRotation="0" wrapText="false" indent="0" shrinkToFit="false"/>
    </xf>
    <xf numFmtId="164" fontId="11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6" borderId="0" applyFont="true" applyBorder="false" applyAlignment="true" applyProtection="false">
      <alignment horizontal="general" vertical="bottom" textRotation="0" wrapText="false" indent="0" shrinkToFit="false"/>
    </xf>
    <xf numFmtId="164" fontId="14" fillId="7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  <xf numFmtId="171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0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9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9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9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9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1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7" fillId="1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9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6" fillId="9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11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11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15" fillId="11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9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9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9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6" fillId="9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9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9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9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9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9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9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9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6" fillId="9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9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9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0" fillId="9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20" fillId="9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0" fillId="9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0" fillId="9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9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9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9" fillId="9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11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5" fillId="11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11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1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9" fillId="11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21" fillId="0" borderId="0" xfId="36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36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36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2" xfId="36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3" xfId="36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3" xfId="3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5" xfId="36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36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3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8" xfId="36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9" xfId="3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5" fillId="13" borderId="7" xfId="3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2" fillId="0" borderId="0" xfId="36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17" fillId="10" borderId="7" xfId="3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7" fillId="10" borderId="7" xfId="3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7" fillId="10" borderId="7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2" fillId="0" borderId="0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10" borderId="7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2" fillId="0" borderId="0" xfId="36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17" fillId="12" borderId="7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7" fillId="12" borderId="7" xfId="3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7" fillId="12" borderId="7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7" fillId="12" borderId="7" xfId="3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7" fillId="12" borderId="7" xfId="3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" fillId="0" borderId="7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7" xfId="3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0" borderId="7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0" borderId="7" xfId="3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7" xfId="3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6" fillId="14" borderId="7" xfId="3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14" borderId="7" xfId="3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13" borderId="7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5" fillId="13" borderId="7" xfId="3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5" fillId="13" borderId="7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5" fillId="13" borderId="7" xfId="3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5" fillId="13" borderId="7" xfId="36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23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  <cellStyle name="Excel Built-in Explanatory Text" xfId="36" builtinId="53" customBuiltin="true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6FFFF"/>
      <rgbColor rgb="FFFF99CC"/>
      <rgbColor rgb="FFCC99FF"/>
      <rgbColor rgb="FFFFCCCC"/>
      <rgbColor rgb="FF6666FF"/>
      <rgbColor rgb="FF33CCCC"/>
      <rgbColor rgb="FF92D05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146880</xdr:colOff>
      <xdr:row>1</xdr:row>
      <xdr:rowOff>85680</xdr:rowOff>
    </xdr:from>
    <xdr:to>
      <xdr:col>6</xdr:col>
      <xdr:colOff>1009440</xdr:colOff>
      <xdr:row>4</xdr:row>
      <xdr:rowOff>158400</xdr:rowOff>
    </xdr:to>
    <xdr:pic>
      <xdr:nvPicPr>
        <xdr:cNvPr id="0" name="Picture 37" descr=""/>
        <xdr:cNvPicPr/>
      </xdr:nvPicPr>
      <xdr:blipFill>
        <a:blip r:embed="rId1"/>
        <a:stretch/>
      </xdr:blipFill>
      <xdr:spPr>
        <a:xfrm>
          <a:off x="8871480" y="321840"/>
          <a:ext cx="862560" cy="10364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N65536"/>
  <sheetViews>
    <sheetView showFormulas="false" showGridLines="true" showRowColHeaders="true" showZeros="true" rightToLeft="false" tabSelected="false" showOutlineSymbols="true" defaultGridColor="true" view="normal" topLeftCell="A1" colorId="64" zoomScale="62" zoomScaleNormal="62" zoomScalePageLayoutView="100" workbookViewId="0">
      <selection pane="topLeft" activeCell="A1" activeCellId="0" sqref="A1"/>
    </sheetView>
  </sheetViews>
  <sheetFormatPr defaultRowHeight="13.8" zeroHeight="false" outlineLevelRow="0" outlineLevelCol="0"/>
  <cols>
    <col collapsed="false" customWidth="true" hidden="false" outlineLevel="0" max="1" min="1" style="0" width="9.83"/>
    <col collapsed="false" customWidth="true" hidden="false" outlineLevel="0" max="2" min="2" style="0" width="54.4"/>
    <col collapsed="false" customWidth="true" hidden="false" outlineLevel="0" max="3" min="3" style="0" width="7.25"/>
    <col collapsed="false" customWidth="true" hidden="false" outlineLevel="0" max="4" min="4" style="0" width="10.87"/>
    <col collapsed="false" customWidth="true" hidden="false" outlineLevel="0" max="5" min="5" style="0" width="13.5"/>
    <col collapsed="false" customWidth="true" hidden="false" outlineLevel="0" max="6" min="6" style="0" width="16.87"/>
    <col collapsed="false" customWidth="true" hidden="false" outlineLevel="0" max="7" min="7" style="0" width="15.79"/>
    <col collapsed="false" customWidth="true" hidden="false" outlineLevel="0" max="8" min="8" style="0" width="12.5"/>
    <col collapsed="false" customWidth="true" hidden="false" outlineLevel="0" max="10" min="9" style="0" width="13.75"/>
    <col collapsed="false" customWidth="true" hidden="false" outlineLevel="0" max="11" min="11" style="0" width="17.12"/>
    <col collapsed="false" customWidth="true" hidden="false" outlineLevel="0" max="12" min="12" style="0" width="15.62"/>
    <col collapsed="false" customWidth="true" hidden="false" outlineLevel="0" max="1022" min="13" style="0" width="10.61"/>
    <col collapsed="false" customWidth="true" hidden="false" outlineLevel="0" max="1025" min="1023" style="0" width="8.62"/>
  </cols>
  <sheetData>
    <row r="1" customFormat="false" ht="18.6" hidden="false" customHeight="true" outlineLevel="0" collapsed="false">
      <c r="A1" s="1" t="s">
        <v>0</v>
      </c>
      <c r="B1" s="2" t="s">
        <v>1</v>
      </c>
      <c r="C1" s="2"/>
      <c r="D1" s="2"/>
      <c r="E1" s="2"/>
      <c r="F1" s="2"/>
      <c r="G1" s="3"/>
      <c r="H1" s="4"/>
      <c r="I1" s="5"/>
      <c r="J1" s="4"/>
      <c r="K1" s="4"/>
      <c r="L1" s="6"/>
      <c r="M1" s="6"/>
      <c r="N1" s="7"/>
    </row>
    <row r="2" customFormat="false" ht="22.9" hidden="false" customHeight="true" outlineLevel="0" collapsed="false">
      <c r="A2" s="8" t="s">
        <v>2</v>
      </c>
      <c r="B2" s="9" t="s">
        <v>3</v>
      </c>
      <c r="C2" s="9"/>
      <c r="D2" s="9"/>
      <c r="E2" s="9"/>
      <c r="F2" s="9"/>
      <c r="G2" s="10"/>
      <c r="H2" s="4"/>
      <c r="I2" s="11"/>
      <c r="J2" s="12"/>
      <c r="K2" s="4"/>
      <c r="L2" s="6"/>
      <c r="M2" s="6"/>
      <c r="N2" s="7"/>
    </row>
    <row r="3" customFormat="false" ht="34.4" hidden="false" customHeight="true" outlineLevel="0" collapsed="false">
      <c r="A3" s="8" t="s">
        <v>4</v>
      </c>
      <c r="B3" s="9" t="s">
        <v>5</v>
      </c>
      <c r="C3" s="9"/>
      <c r="D3" s="9"/>
      <c r="E3" s="9"/>
      <c r="F3" s="9"/>
      <c r="G3" s="10"/>
      <c r="H3" s="4"/>
      <c r="I3" s="11"/>
      <c r="J3" s="12"/>
      <c r="K3" s="4"/>
      <c r="L3" s="6"/>
      <c r="M3" s="6"/>
      <c r="N3" s="7"/>
    </row>
    <row r="4" customFormat="false" ht="18.6" hidden="false" customHeight="true" outlineLevel="0" collapsed="false">
      <c r="A4" s="8" t="s">
        <v>6</v>
      </c>
      <c r="B4" s="9" t="s">
        <v>7</v>
      </c>
      <c r="C4" s="9"/>
      <c r="D4" s="9"/>
      <c r="E4" s="9"/>
      <c r="F4" s="9"/>
      <c r="G4" s="10"/>
      <c r="H4" s="4"/>
      <c r="I4" s="13" t="s">
        <v>8</v>
      </c>
      <c r="J4" s="14" t="n">
        <v>0.2291</v>
      </c>
      <c r="K4" s="15"/>
      <c r="L4" s="6"/>
      <c r="M4" s="6"/>
      <c r="N4" s="7"/>
    </row>
    <row r="5" customFormat="false" ht="18.6" hidden="false" customHeight="true" outlineLevel="0" collapsed="false">
      <c r="A5" s="8" t="s">
        <v>9</v>
      </c>
      <c r="B5" s="9" t="s">
        <v>10</v>
      </c>
      <c r="C5" s="9"/>
      <c r="D5" s="9"/>
      <c r="E5" s="9"/>
      <c r="F5" s="9"/>
      <c r="G5" s="10"/>
      <c r="H5" s="4"/>
      <c r="I5" s="4"/>
      <c r="J5" s="4"/>
      <c r="K5" s="15"/>
      <c r="L5" s="6"/>
      <c r="M5" s="6"/>
      <c r="N5" s="7"/>
    </row>
    <row r="6" customFormat="false" ht="18.6" hidden="false" customHeight="true" outlineLevel="0" collapsed="false">
      <c r="A6" s="16" t="s">
        <v>8</v>
      </c>
      <c r="B6" s="17" t="s">
        <v>11</v>
      </c>
      <c r="C6" s="17"/>
      <c r="D6" s="17"/>
      <c r="E6" s="17"/>
      <c r="F6" s="17"/>
      <c r="G6" s="18"/>
      <c r="H6" s="4"/>
      <c r="I6" s="4"/>
      <c r="J6" s="4"/>
      <c r="K6" s="15"/>
      <c r="L6" s="6"/>
      <c r="M6" s="6"/>
      <c r="N6" s="7"/>
    </row>
    <row r="7" customFormat="false" ht="21.95" hidden="false" customHeight="true" outlineLevel="0" collapsed="false">
      <c r="A7" s="19" t="s">
        <v>12</v>
      </c>
      <c r="B7" s="19"/>
      <c r="C7" s="19"/>
      <c r="D7" s="19"/>
      <c r="E7" s="19"/>
      <c r="F7" s="19"/>
      <c r="G7" s="19"/>
      <c r="H7" s="4"/>
      <c r="I7" s="4"/>
      <c r="J7" s="4"/>
      <c r="K7" s="4"/>
      <c r="L7" s="6"/>
      <c r="M7" s="6"/>
      <c r="N7" s="7"/>
    </row>
    <row r="8" customFormat="false" ht="26.85" hidden="false" customHeight="false" outlineLevel="0" collapsed="false">
      <c r="A8" s="20" t="s">
        <v>13</v>
      </c>
      <c r="B8" s="20" t="s">
        <v>14</v>
      </c>
      <c r="C8" s="20" t="s">
        <v>15</v>
      </c>
      <c r="D8" s="20" t="s">
        <v>16</v>
      </c>
      <c r="E8" s="20" t="s">
        <v>17</v>
      </c>
      <c r="F8" s="20" t="s">
        <v>18</v>
      </c>
      <c r="G8" s="20" t="s">
        <v>19</v>
      </c>
      <c r="H8" s="4"/>
      <c r="I8" s="4"/>
      <c r="J8" s="4"/>
      <c r="K8" s="4"/>
      <c r="L8" s="6"/>
      <c r="M8" s="6"/>
      <c r="N8" s="7"/>
    </row>
    <row r="9" customFormat="false" ht="15" hidden="false" customHeight="false" outlineLevel="0" collapsed="false">
      <c r="A9" s="21"/>
      <c r="B9" s="22"/>
      <c r="C9" s="23"/>
      <c r="D9" s="23"/>
      <c r="E9" s="23"/>
      <c r="F9" s="23"/>
      <c r="G9" s="23"/>
      <c r="H9" s="24"/>
      <c r="I9" s="24"/>
      <c r="J9" s="25"/>
      <c r="K9" s="4"/>
      <c r="L9" s="6"/>
      <c r="M9" s="6"/>
      <c r="N9" s="7"/>
    </row>
    <row r="10" customFormat="false" ht="19.4" hidden="false" customHeight="true" outlineLevel="0" collapsed="false">
      <c r="A10" s="19" t="n">
        <v>1</v>
      </c>
      <c r="B10" s="26" t="s">
        <v>20</v>
      </c>
      <c r="C10" s="19"/>
      <c r="D10" s="19"/>
      <c r="E10" s="19"/>
      <c r="F10" s="27" t="n">
        <f aca="false">SUM(F11:F19)</f>
        <v>23469.6918373</v>
      </c>
      <c r="G10" s="19"/>
      <c r="H10" s="28"/>
      <c r="I10" s="28"/>
      <c r="J10" s="29"/>
      <c r="K10" s="5"/>
      <c r="L10" s="6"/>
      <c r="M10" s="6"/>
      <c r="N10" s="7"/>
    </row>
    <row r="11" customFormat="false" ht="33.5" hidden="false" customHeight="true" outlineLevel="0" collapsed="false">
      <c r="A11" s="30" t="s">
        <v>21</v>
      </c>
      <c r="B11" s="31" t="s">
        <v>22</v>
      </c>
      <c r="C11" s="32" t="s">
        <v>23</v>
      </c>
      <c r="D11" s="33" t="n">
        <v>390</v>
      </c>
      <c r="E11" s="34" t="n">
        <f aca="false">ROUND(J11,2)</f>
        <v>2.7</v>
      </c>
      <c r="F11" s="35" t="n">
        <f aca="false">D11*E11</f>
        <v>1053</v>
      </c>
      <c r="G11" s="36" t="s">
        <v>24</v>
      </c>
      <c r="I11" s="28" t="n">
        <v>2.2</v>
      </c>
      <c r="J11" s="29" t="n">
        <f aca="false">I11*1.2291</f>
        <v>2.70402</v>
      </c>
      <c r="K11" s="5"/>
      <c r="L11" s="6"/>
      <c r="M11" s="6"/>
      <c r="N11" s="37"/>
    </row>
    <row r="12" customFormat="false" ht="44.1" hidden="false" customHeight="true" outlineLevel="0" collapsed="false">
      <c r="A12" s="30" t="s">
        <v>25</v>
      </c>
      <c r="B12" s="38" t="s">
        <v>26</v>
      </c>
      <c r="C12" s="39" t="s">
        <v>27</v>
      </c>
      <c r="D12" s="33" t="n">
        <v>18.43</v>
      </c>
      <c r="E12" s="34" t="n">
        <v>25</v>
      </c>
      <c r="F12" s="35" t="n">
        <f aca="false">D12*E12</f>
        <v>460.75</v>
      </c>
      <c r="G12" s="36" t="s">
        <v>28</v>
      </c>
      <c r="I12" s="28"/>
      <c r="J12" s="29"/>
      <c r="K12" s="5"/>
      <c r="L12" s="6"/>
      <c r="M12" s="6"/>
      <c r="N12" s="37"/>
    </row>
    <row r="13" customFormat="false" ht="36.15" hidden="false" customHeight="true" outlineLevel="0" collapsed="false">
      <c r="A13" s="40" t="s">
        <v>29</v>
      </c>
      <c r="B13" s="41" t="s">
        <v>30</v>
      </c>
      <c r="C13" s="36" t="s">
        <v>23</v>
      </c>
      <c r="D13" s="33" t="n">
        <v>390</v>
      </c>
      <c r="E13" s="34" t="n">
        <f aca="false">ROUND(J13,2)</f>
        <v>2.45</v>
      </c>
      <c r="F13" s="35" t="n">
        <f aca="false">D13*E13</f>
        <v>955.5</v>
      </c>
      <c r="G13" s="36" t="s">
        <v>31</v>
      </c>
      <c r="H13" s="28"/>
      <c r="I13" s="28" t="n">
        <v>1.99</v>
      </c>
      <c r="J13" s="29" t="n">
        <f aca="false">I13*1.2291</f>
        <v>2.445909</v>
      </c>
      <c r="K13" s="5"/>
      <c r="L13" s="6"/>
      <c r="M13" s="6"/>
      <c r="N13" s="37"/>
    </row>
    <row r="14" customFormat="false" ht="35.25" hidden="false" customHeight="true" outlineLevel="0" collapsed="false">
      <c r="A14" s="40" t="s">
        <v>32</v>
      </c>
      <c r="B14" s="41" t="s">
        <v>33</v>
      </c>
      <c r="C14" s="36" t="s">
        <v>34</v>
      </c>
      <c r="D14" s="42" t="n">
        <v>16.79</v>
      </c>
      <c r="E14" s="34" t="n">
        <f aca="false">ROUND(J14,2)</f>
        <v>131.92</v>
      </c>
      <c r="F14" s="35" t="n">
        <f aca="false">D14*E14</f>
        <v>2214.9368</v>
      </c>
      <c r="G14" s="36" t="s">
        <v>35</v>
      </c>
      <c r="H14" s="28"/>
      <c r="I14" s="28" t="n">
        <v>107.33</v>
      </c>
      <c r="J14" s="29" t="n">
        <f aca="false">I14*1.2291</f>
        <v>131.919303</v>
      </c>
      <c r="K14" s="5"/>
      <c r="L14" s="6"/>
      <c r="M14" s="6"/>
      <c r="N14" s="7"/>
    </row>
    <row r="15" customFormat="false" ht="52.9" hidden="false" customHeight="true" outlineLevel="0" collapsed="false">
      <c r="A15" s="40" t="s">
        <v>36</v>
      </c>
      <c r="B15" s="41" t="s">
        <v>37</v>
      </c>
      <c r="C15" s="36" t="s">
        <v>23</v>
      </c>
      <c r="D15" s="33" t="n">
        <v>287.5</v>
      </c>
      <c r="E15" s="43" t="n">
        <v>46.42</v>
      </c>
      <c r="F15" s="35" t="n">
        <f aca="false">D15*E15</f>
        <v>13345.75</v>
      </c>
      <c r="G15" s="36" t="s">
        <v>38</v>
      </c>
      <c r="H15" s="28"/>
      <c r="I15" s="28" t="e">
        <f aca="false">#REF!</f>
        <v>#REF!</v>
      </c>
      <c r="J15" s="29" t="e">
        <f aca="false">I15</f>
        <v>#REF!</v>
      </c>
      <c r="K15" s="5"/>
      <c r="L15" s="6"/>
      <c r="M15" s="6"/>
      <c r="N15" s="37"/>
    </row>
    <row r="16" customFormat="false" ht="58.2" hidden="false" customHeight="true" outlineLevel="0" collapsed="false">
      <c r="A16" s="40" t="s">
        <v>39</v>
      </c>
      <c r="B16" s="41" t="s">
        <v>40</v>
      </c>
      <c r="C16" s="36" t="s">
        <v>23</v>
      </c>
      <c r="D16" s="33" t="n">
        <v>32.5</v>
      </c>
      <c r="E16" s="43" t="n">
        <f aca="false">J16</f>
        <v>82.632393</v>
      </c>
      <c r="F16" s="35" t="n">
        <f aca="false">D16*E16</f>
        <v>2685.5527725</v>
      </c>
      <c r="G16" s="36" t="s">
        <v>41</v>
      </c>
      <c r="H16" s="28"/>
      <c r="I16" s="28" t="n">
        <v>67.23</v>
      </c>
      <c r="J16" s="29" t="n">
        <f aca="false">I16*1.2291</f>
        <v>82.632393</v>
      </c>
      <c r="K16" s="5"/>
      <c r="L16" s="6"/>
      <c r="M16" s="6"/>
      <c r="N16" s="37"/>
    </row>
    <row r="17" customFormat="false" ht="52.9" hidden="false" customHeight="true" outlineLevel="0" collapsed="false">
      <c r="A17" s="40" t="s">
        <v>42</v>
      </c>
      <c r="B17" s="41" t="s">
        <v>43</v>
      </c>
      <c r="C17" s="36" t="s">
        <v>34</v>
      </c>
      <c r="D17" s="33" t="n">
        <v>3.36</v>
      </c>
      <c r="E17" s="43" t="n">
        <f aca="false">J17</f>
        <v>462.203055</v>
      </c>
      <c r="F17" s="35" t="n">
        <f aca="false">D17*E17</f>
        <v>1553.0022648</v>
      </c>
      <c r="G17" s="36" t="s">
        <v>44</v>
      </c>
      <c r="H17" s="28"/>
      <c r="I17" s="28" t="n">
        <v>376.05</v>
      </c>
      <c r="J17" s="29" t="n">
        <f aca="false">I17*1.2291</f>
        <v>462.203055</v>
      </c>
      <c r="K17" s="5"/>
      <c r="L17" s="6"/>
      <c r="M17" s="6"/>
      <c r="N17" s="37"/>
    </row>
    <row r="18" customFormat="false" ht="28.2" hidden="false" customHeight="true" outlineLevel="0" collapsed="false">
      <c r="A18" s="40" t="s">
        <v>45</v>
      </c>
      <c r="B18" s="41" t="s">
        <v>46</v>
      </c>
      <c r="C18" s="36" t="s">
        <v>47</v>
      </c>
      <c r="D18" s="42" t="n">
        <v>30</v>
      </c>
      <c r="E18" s="34" t="n">
        <f aca="false">ROUND(J18,2)</f>
        <v>40.04</v>
      </c>
      <c r="F18" s="35" t="n">
        <f aca="false">D18*E18</f>
        <v>1201.2</v>
      </c>
      <c r="G18" s="36" t="s">
        <v>48</v>
      </c>
      <c r="H18" s="28"/>
      <c r="I18" s="28" t="n">
        <v>32.58</v>
      </c>
      <c r="J18" s="29" t="n">
        <f aca="false">I18*1.2291</f>
        <v>40.044078</v>
      </c>
      <c r="K18" s="5"/>
      <c r="L18" s="6"/>
      <c r="M18" s="6"/>
      <c r="N18" s="37"/>
    </row>
    <row r="19" customFormat="false" ht="22.9" hidden="false" customHeight="true" outlineLevel="0" collapsed="false">
      <c r="A19" s="40"/>
      <c r="B19" s="41"/>
      <c r="C19" s="36"/>
      <c r="D19" s="42"/>
      <c r="E19" s="34"/>
      <c r="F19" s="35"/>
      <c r="G19" s="36"/>
      <c r="H19" s="28"/>
      <c r="I19" s="28"/>
      <c r="J19" s="29"/>
      <c r="K19" s="5"/>
      <c r="L19" s="6"/>
      <c r="M19" s="6"/>
      <c r="N19" s="37"/>
    </row>
    <row r="20" customFormat="false" ht="27.35" hidden="false" customHeight="true" outlineLevel="0" collapsed="false">
      <c r="A20" s="19" t="n">
        <v>2</v>
      </c>
      <c r="B20" s="26" t="s">
        <v>49</v>
      </c>
      <c r="C20" s="19"/>
      <c r="D20" s="19"/>
      <c r="E20" s="19"/>
      <c r="F20" s="27" t="n">
        <f aca="false">SUM(F21:F39)</f>
        <v>30681.6094741</v>
      </c>
      <c r="G20" s="19"/>
      <c r="H20" s="28"/>
      <c r="I20" s="28"/>
      <c r="J20" s="29"/>
      <c r="K20" s="5"/>
      <c r="L20" s="6"/>
      <c r="M20" s="6"/>
      <c r="N20" s="37"/>
    </row>
    <row r="21" customFormat="false" ht="32.6" hidden="false" customHeight="true" outlineLevel="0" collapsed="false">
      <c r="A21" s="44" t="s">
        <v>50</v>
      </c>
      <c r="B21" s="45" t="s">
        <v>51</v>
      </c>
      <c r="C21" s="46" t="s">
        <v>34</v>
      </c>
      <c r="D21" s="47" t="n">
        <v>2.27</v>
      </c>
      <c r="E21" s="48" t="n">
        <f aca="false">J21</f>
        <v>85.324122</v>
      </c>
      <c r="F21" s="49" t="n">
        <f aca="false">D21*E21</f>
        <v>193.68575694</v>
      </c>
      <c r="G21" s="46" t="s">
        <v>52</v>
      </c>
      <c r="H21" s="28"/>
      <c r="I21" s="28" t="n">
        <v>69.42</v>
      </c>
      <c r="J21" s="29" t="n">
        <f aca="false">I21*1.2291</f>
        <v>85.324122</v>
      </c>
      <c r="K21" s="5"/>
      <c r="L21" s="6"/>
      <c r="M21" s="6"/>
      <c r="N21" s="37"/>
    </row>
    <row r="22" customFormat="false" ht="28.15" hidden="false" customHeight="true" outlineLevel="0" collapsed="false">
      <c r="A22" s="44" t="s">
        <v>53</v>
      </c>
      <c r="B22" s="50" t="s">
        <v>54</v>
      </c>
      <c r="C22" s="46" t="s">
        <v>23</v>
      </c>
      <c r="D22" s="47" t="n">
        <v>11.35</v>
      </c>
      <c r="E22" s="48" t="n">
        <f aca="false">J22</f>
        <v>6.354447</v>
      </c>
      <c r="F22" s="49" t="n">
        <f aca="false">D22*E22</f>
        <v>72.12297345</v>
      </c>
      <c r="G22" s="46" t="s">
        <v>55</v>
      </c>
      <c r="H22" s="28"/>
      <c r="I22" s="28" t="n">
        <v>5.17</v>
      </c>
      <c r="J22" s="29" t="n">
        <f aca="false">I22*1.2291</f>
        <v>6.354447</v>
      </c>
      <c r="K22" s="5"/>
      <c r="L22" s="6"/>
      <c r="M22" s="6"/>
      <c r="N22" s="37"/>
    </row>
    <row r="23" customFormat="false" ht="28.15" hidden="false" customHeight="true" outlineLevel="0" collapsed="false">
      <c r="A23" s="44" t="s">
        <v>56</v>
      </c>
      <c r="B23" s="50" t="s">
        <v>57</v>
      </c>
      <c r="C23" s="46" t="s">
        <v>47</v>
      </c>
      <c r="D23" s="47" t="n">
        <v>57.5</v>
      </c>
      <c r="E23" s="48" t="n">
        <f aca="false">J23</f>
        <v>90.9534</v>
      </c>
      <c r="F23" s="49" t="n">
        <f aca="false">D23*E23</f>
        <v>5229.8205</v>
      </c>
      <c r="G23" s="46" t="s">
        <v>58</v>
      </c>
      <c r="H23" s="28"/>
      <c r="I23" s="28" t="n">
        <v>74</v>
      </c>
      <c r="J23" s="29" t="n">
        <f aca="false">I23*1.2291</f>
        <v>90.9534</v>
      </c>
      <c r="K23" s="5"/>
      <c r="L23" s="6"/>
      <c r="M23" s="6"/>
      <c r="N23" s="37"/>
    </row>
    <row r="24" customFormat="false" ht="33.5" hidden="false" customHeight="true" outlineLevel="0" collapsed="false">
      <c r="A24" s="44" t="s">
        <v>59</v>
      </c>
      <c r="B24" s="41" t="s">
        <v>60</v>
      </c>
      <c r="C24" s="36" t="s">
        <v>34</v>
      </c>
      <c r="D24" s="42" t="n">
        <v>0.37</v>
      </c>
      <c r="E24" s="34" t="n">
        <f aca="false">ROUND(J24,2)</f>
        <v>131.92</v>
      </c>
      <c r="F24" s="35" t="n">
        <f aca="false">D24*E24</f>
        <v>48.8104</v>
      </c>
      <c r="G24" s="36" t="s">
        <v>35</v>
      </c>
      <c r="H24" s="28"/>
      <c r="I24" s="28" t="n">
        <v>107.33</v>
      </c>
      <c r="J24" s="29" t="n">
        <f aca="false">I24*1.2291</f>
        <v>131.919303</v>
      </c>
      <c r="K24" s="5"/>
      <c r="L24" s="6"/>
      <c r="M24" s="6"/>
      <c r="N24" s="37"/>
    </row>
    <row r="25" customFormat="false" ht="24.7" hidden="false" customHeight="true" outlineLevel="0" collapsed="false">
      <c r="A25" s="44" t="s">
        <v>61</v>
      </c>
      <c r="B25" s="51" t="s">
        <v>62</v>
      </c>
      <c r="C25" s="46"/>
      <c r="D25" s="52"/>
      <c r="E25" s="48"/>
      <c r="F25" s="49"/>
      <c r="G25" s="53"/>
      <c r="H25" s="28"/>
      <c r="I25" s="28"/>
      <c r="J25" s="29"/>
      <c r="K25" s="5"/>
      <c r="L25" s="6"/>
      <c r="M25" s="6"/>
      <c r="N25" s="37"/>
    </row>
    <row r="26" customFormat="false" ht="28.15" hidden="false" customHeight="true" outlineLevel="0" collapsed="false">
      <c r="A26" s="46" t="s">
        <v>63</v>
      </c>
      <c r="B26" s="50" t="s">
        <v>64</v>
      </c>
      <c r="C26" s="46" t="s">
        <v>23</v>
      </c>
      <c r="D26" s="47" t="n">
        <v>24.97</v>
      </c>
      <c r="E26" s="48" t="n">
        <f aca="false">J26</f>
        <v>94.677573</v>
      </c>
      <c r="F26" s="49" t="n">
        <f aca="false">D26*E26</f>
        <v>2364.09899781</v>
      </c>
      <c r="G26" s="46" t="s">
        <v>65</v>
      </c>
      <c r="H26" s="28"/>
      <c r="I26" s="28" t="n">
        <v>77.03</v>
      </c>
      <c r="J26" s="29" t="n">
        <f aca="false">I26*1.2291</f>
        <v>94.677573</v>
      </c>
      <c r="K26" s="5"/>
      <c r="L26" s="6"/>
      <c r="M26" s="6"/>
      <c r="N26" s="37"/>
    </row>
    <row r="27" customFormat="false" ht="28.2" hidden="false" customHeight="true" outlineLevel="0" collapsed="false">
      <c r="A27" s="46" t="s">
        <v>66</v>
      </c>
      <c r="B27" s="50" t="s">
        <v>67</v>
      </c>
      <c r="C27" s="46" t="s">
        <v>68</v>
      </c>
      <c r="D27" s="47" t="n">
        <v>79.56</v>
      </c>
      <c r="E27" s="48" t="n">
        <f aca="false">J27</f>
        <v>12.377037</v>
      </c>
      <c r="F27" s="49" t="n">
        <f aca="false">D27*E27</f>
        <v>984.71706372</v>
      </c>
      <c r="G27" s="46" t="s">
        <v>69</v>
      </c>
      <c r="H27" s="28"/>
      <c r="I27" s="28" t="n">
        <v>10.07</v>
      </c>
      <c r="J27" s="29" t="n">
        <f aca="false">I27*1.2291</f>
        <v>12.377037</v>
      </c>
      <c r="K27" s="5"/>
      <c r="L27" s="6"/>
      <c r="M27" s="6"/>
      <c r="N27" s="37"/>
    </row>
    <row r="28" customFormat="false" ht="28.15" hidden="false" customHeight="true" outlineLevel="0" collapsed="false">
      <c r="A28" s="46" t="s">
        <v>70</v>
      </c>
      <c r="B28" s="50" t="s">
        <v>71</v>
      </c>
      <c r="C28" s="46" t="s">
        <v>72</v>
      </c>
      <c r="D28" s="47" t="n">
        <v>26.4</v>
      </c>
      <c r="E28" s="48" t="n">
        <f aca="false">J28</f>
        <v>14.159232</v>
      </c>
      <c r="F28" s="49" t="n">
        <f aca="false">D28*E28</f>
        <v>373.8037248</v>
      </c>
      <c r="G28" s="46" t="s">
        <v>73</v>
      </c>
      <c r="H28" s="28"/>
      <c r="I28" s="28" t="n">
        <v>11.52</v>
      </c>
      <c r="J28" s="29" t="n">
        <f aca="false">I28*1.2291</f>
        <v>14.159232</v>
      </c>
      <c r="K28" s="5"/>
      <c r="L28" s="6"/>
      <c r="M28" s="6"/>
      <c r="N28" s="37"/>
    </row>
    <row r="29" customFormat="false" ht="28.15" hidden="false" customHeight="true" outlineLevel="0" collapsed="false">
      <c r="A29" s="46" t="s">
        <v>74</v>
      </c>
      <c r="B29" s="50" t="s">
        <v>75</v>
      </c>
      <c r="C29" s="46" t="s">
        <v>34</v>
      </c>
      <c r="D29" s="47" t="n">
        <v>3</v>
      </c>
      <c r="E29" s="48" t="n">
        <f aca="false">J29</f>
        <v>486.907965</v>
      </c>
      <c r="F29" s="49" t="n">
        <f aca="false">D29*E29</f>
        <v>1460.723895</v>
      </c>
      <c r="G29" s="46" t="s">
        <v>76</v>
      </c>
      <c r="H29" s="28"/>
      <c r="I29" s="28" t="n">
        <v>396.15</v>
      </c>
      <c r="J29" s="29" t="n">
        <f aca="false">I29*1.2291</f>
        <v>486.907965</v>
      </c>
      <c r="K29" s="5"/>
      <c r="L29" s="6"/>
      <c r="M29" s="6"/>
      <c r="N29" s="37"/>
    </row>
    <row r="30" customFormat="false" ht="28.15" hidden="false" customHeight="true" outlineLevel="0" collapsed="false">
      <c r="A30" s="44" t="s">
        <v>77</v>
      </c>
      <c r="B30" s="51" t="s">
        <v>78</v>
      </c>
      <c r="C30" s="46"/>
      <c r="D30" s="47"/>
      <c r="E30" s="48"/>
      <c r="F30" s="49"/>
      <c r="G30" s="53"/>
      <c r="H30" s="28"/>
      <c r="I30" s="28"/>
      <c r="J30" s="29"/>
      <c r="K30" s="5"/>
      <c r="L30" s="6"/>
      <c r="M30" s="6"/>
      <c r="N30" s="37"/>
    </row>
    <row r="31" customFormat="false" ht="28.15" hidden="false" customHeight="true" outlineLevel="0" collapsed="false">
      <c r="A31" s="46" t="s">
        <v>79</v>
      </c>
      <c r="B31" s="50" t="s">
        <v>64</v>
      </c>
      <c r="C31" s="46" t="s">
        <v>23</v>
      </c>
      <c r="D31" s="47" t="n">
        <v>37.95</v>
      </c>
      <c r="E31" s="48" t="n">
        <f aca="false">J31</f>
        <v>94.677573</v>
      </c>
      <c r="F31" s="49" t="n">
        <f aca="false">D31*E31</f>
        <v>3593.01389535</v>
      </c>
      <c r="G31" s="46" t="s">
        <v>65</v>
      </c>
      <c r="H31" s="28"/>
      <c r="I31" s="28" t="n">
        <v>77.03</v>
      </c>
      <c r="J31" s="29" t="n">
        <f aca="false">I31*1.2291</f>
        <v>94.677573</v>
      </c>
      <c r="K31" s="5"/>
      <c r="L31" s="6"/>
      <c r="M31" s="6"/>
      <c r="N31" s="37"/>
    </row>
    <row r="32" customFormat="false" ht="28.15" hidden="false" customHeight="true" outlineLevel="0" collapsed="false">
      <c r="A32" s="46" t="s">
        <v>80</v>
      </c>
      <c r="B32" s="50" t="s">
        <v>67</v>
      </c>
      <c r="C32" s="46" t="s">
        <v>68</v>
      </c>
      <c r="D32" s="47" t="n">
        <v>141.12</v>
      </c>
      <c r="E32" s="48" t="n">
        <f aca="false">J32</f>
        <v>12.377037</v>
      </c>
      <c r="F32" s="49" t="n">
        <f aca="false">D32*E32</f>
        <v>1746.64746144</v>
      </c>
      <c r="G32" s="46" t="s">
        <v>69</v>
      </c>
      <c r="H32" s="28"/>
      <c r="I32" s="28" t="n">
        <v>10.07</v>
      </c>
      <c r="J32" s="29" t="n">
        <f aca="false">I32*1.2291</f>
        <v>12.377037</v>
      </c>
      <c r="K32" s="5"/>
      <c r="L32" s="6"/>
      <c r="M32" s="6"/>
      <c r="N32" s="37"/>
    </row>
    <row r="33" customFormat="false" ht="28.15" hidden="false" customHeight="true" outlineLevel="0" collapsed="false">
      <c r="A33" s="46" t="s">
        <v>81</v>
      </c>
      <c r="B33" s="50" t="s">
        <v>71</v>
      </c>
      <c r="C33" s="46" t="s">
        <v>72</v>
      </c>
      <c r="D33" s="47" t="n">
        <v>27.72</v>
      </c>
      <c r="E33" s="48" t="n">
        <f aca="false">J33</f>
        <v>14.159232</v>
      </c>
      <c r="F33" s="49" t="n">
        <f aca="false">D33*E33</f>
        <v>392.49391104</v>
      </c>
      <c r="G33" s="46" t="s">
        <v>73</v>
      </c>
      <c r="H33" s="28"/>
      <c r="I33" s="28" t="n">
        <v>11.52</v>
      </c>
      <c r="J33" s="29" t="n">
        <f aca="false">I33*1.2291</f>
        <v>14.159232</v>
      </c>
      <c r="K33" s="5"/>
      <c r="L33" s="6"/>
      <c r="M33" s="6"/>
      <c r="N33" s="37"/>
    </row>
    <row r="34" customFormat="false" ht="28.15" hidden="false" customHeight="true" outlineLevel="0" collapsed="false">
      <c r="A34" s="46" t="s">
        <v>82</v>
      </c>
      <c r="B34" s="50" t="s">
        <v>75</v>
      </c>
      <c r="C34" s="46" t="s">
        <v>34</v>
      </c>
      <c r="D34" s="47" t="n">
        <v>2.85</v>
      </c>
      <c r="E34" s="48" t="n">
        <f aca="false">J34</f>
        <v>486.907965</v>
      </c>
      <c r="F34" s="49" t="n">
        <f aca="false">D34*E34</f>
        <v>1387.68770025</v>
      </c>
      <c r="G34" s="46" t="s">
        <v>76</v>
      </c>
      <c r="H34" s="28"/>
      <c r="I34" s="28" t="n">
        <v>396.15</v>
      </c>
      <c r="J34" s="29" t="n">
        <f aca="false">I34*1.2291</f>
        <v>486.907965</v>
      </c>
      <c r="K34" s="5"/>
      <c r="L34" s="6"/>
      <c r="M34" s="6"/>
      <c r="N34" s="37"/>
    </row>
    <row r="35" customFormat="false" ht="28.15" hidden="false" customHeight="true" outlineLevel="0" collapsed="false">
      <c r="A35" s="44" t="s">
        <v>83</v>
      </c>
      <c r="B35" s="50" t="s">
        <v>84</v>
      </c>
      <c r="C35" s="46" t="s">
        <v>23</v>
      </c>
      <c r="D35" s="47" t="n">
        <v>113.5</v>
      </c>
      <c r="E35" s="48" t="n">
        <f aca="false">J35</f>
        <v>60.705249</v>
      </c>
      <c r="F35" s="49" t="n">
        <f aca="false">D35*E35</f>
        <v>6890.0457615</v>
      </c>
      <c r="G35" s="46" t="s">
        <v>85</v>
      </c>
      <c r="H35" s="28"/>
      <c r="I35" s="28" t="n">
        <v>49.39</v>
      </c>
      <c r="J35" s="29" t="n">
        <f aca="false">I35*1.2291</f>
        <v>60.705249</v>
      </c>
      <c r="K35" s="5"/>
      <c r="L35" s="6"/>
      <c r="M35" s="6"/>
      <c r="N35" s="37"/>
    </row>
    <row r="36" customFormat="false" ht="28.15" hidden="false" customHeight="true" outlineLevel="0" collapsed="false">
      <c r="A36" s="44" t="s">
        <v>86</v>
      </c>
      <c r="B36" s="50" t="s">
        <v>87</v>
      </c>
      <c r="C36" s="46" t="s">
        <v>47</v>
      </c>
      <c r="D36" s="47" t="n">
        <v>45.4</v>
      </c>
      <c r="E36" s="48" t="n">
        <f aca="false">J36</f>
        <v>43.313484</v>
      </c>
      <c r="F36" s="49" t="n">
        <f aca="false">D36*E36</f>
        <v>1966.4321736</v>
      </c>
      <c r="G36" s="46" t="s">
        <v>88</v>
      </c>
      <c r="H36" s="28"/>
      <c r="I36" s="28" t="n">
        <v>35.24</v>
      </c>
      <c r="J36" s="29" t="n">
        <f aca="false">I36*1.2291</f>
        <v>43.313484</v>
      </c>
      <c r="K36" s="5"/>
      <c r="L36" s="6"/>
      <c r="M36" s="6"/>
      <c r="N36" s="37"/>
    </row>
    <row r="37" customFormat="false" ht="25.55" hidden="false" customHeight="true" outlineLevel="0" collapsed="false">
      <c r="A37" s="44" t="s">
        <v>89</v>
      </c>
      <c r="B37" s="50" t="s">
        <v>90</v>
      </c>
      <c r="C37" s="46" t="s">
        <v>23</v>
      </c>
      <c r="D37" s="47" t="n">
        <v>227</v>
      </c>
      <c r="E37" s="48" t="n">
        <f aca="false">J37</f>
        <v>15.781644</v>
      </c>
      <c r="F37" s="49" t="n">
        <f aca="false">D37*E37</f>
        <v>3582.433188</v>
      </c>
      <c r="G37" s="46" t="s">
        <v>91</v>
      </c>
      <c r="H37" s="28"/>
      <c r="I37" s="28" t="n">
        <v>12.84</v>
      </c>
      <c r="J37" s="29" t="n">
        <f aca="false">I37*1.2291</f>
        <v>15.781644</v>
      </c>
      <c r="K37" s="5"/>
      <c r="L37" s="6"/>
      <c r="M37" s="6"/>
      <c r="N37" s="37"/>
    </row>
    <row r="38" customFormat="false" ht="28.15" hidden="false" customHeight="true" outlineLevel="0" collapsed="false">
      <c r="A38" s="44" t="s">
        <v>92</v>
      </c>
      <c r="B38" s="50" t="s">
        <v>93</v>
      </c>
      <c r="C38" s="46" t="s">
        <v>47</v>
      </c>
      <c r="D38" s="47" t="n">
        <v>45.4</v>
      </c>
      <c r="E38" s="48" t="n">
        <f aca="false">J38</f>
        <v>8.702028</v>
      </c>
      <c r="F38" s="49" t="n">
        <f aca="false">D38*E38</f>
        <v>395.0720712</v>
      </c>
      <c r="G38" s="46" t="s">
        <v>94</v>
      </c>
      <c r="H38" s="28"/>
      <c r="I38" s="28" t="n">
        <v>7.08</v>
      </c>
      <c r="J38" s="29" t="n">
        <f aca="false">I38*1.2291</f>
        <v>8.702028</v>
      </c>
      <c r="K38" s="5"/>
      <c r="L38" s="6"/>
      <c r="M38" s="6"/>
      <c r="N38" s="37"/>
    </row>
    <row r="39" customFormat="false" ht="21.15" hidden="false" customHeight="true" outlineLevel="0" collapsed="false">
      <c r="A39" s="46"/>
      <c r="B39" s="50"/>
      <c r="C39" s="46"/>
      <c r="D39" s="47"/>
      <c r="E39" s="48"/>
      <c r="F39" s="49"/>
      <c r="G39" s="46"/>
      <c r="H39" s="28"/>
      <c r="I39" s="28"/>
      <c r="J39" s="29"/>
      <c r="K39" s="5"/>
      <c r="L39" s="6"/>
      <c r="M39" s="6"/>
      <c r="N39" s="37"/>
    </row>
    <row r="40" customFormat="false" ht="27.35" hidden="false" customHeight="true" outlineLevel="0" collapsed="false">
      <c r="A40" s="19" t="n">
        <v>3</v>
      </c>
      <c r="B40" s="26" t="s">
        <v>95</v>
      </c>
      <c r="C40" s="19"/>
      <c r="D40" s="54"/>
      <c r="E40" s="19"/>
      <c r="F40" s="27" t="n">
        <f aca="false">SUM(F41:F59)</f>
        <v>15284.45068293</v>
      </c>
      <c r="G40" s="19"/>
      <c r="I40" s="28"/>
      <c r="J40" s="29"/>
    </row>
    <row r="41" customFormat="false" ht="45.85" hidden="false" customHeight="true" outlineLevel="0" collapsed="false">
      <c r="A41" s="55" t="s">
        <v>96</v>
      </c>
      <c r="B41" s="50" t="s">
        <v>97</v>
      </c>
      <c r="C41" s="56" t="s">
        <v>23</v>
      </c>
      <c r="D41" s="57" t="n">
        <v>44.6</v>
      </c>
      <c r="E41" s="48" t="n">
        <f aca="false">J41</f>
        <v>157.730403</v>
      </c>
      <c r="F41" s="49" t="n">
        <f aca="false">D41*E41</f>
        <v>7034.7759738</v>
      </c>
      <c r="G41" s="56" t="s">
        <v>98</v>
      </c>
      <c r="I41" s="28" t="n">
        <v>128.33</v>
      </c>
      <c r="J41" s="29" t="n">
        <f aca="false">I41*1.2291</f>
        <v>157.730403</v>
      </c>
    </row>
    <row r="42" customFormat="false" ht="29.1" hidden="false" customHeight="true" outlineLevel="0" collapsed="false">
      <c r="A42" s="44" t="s">
        <v>99</v>
      </c>
      <c r="B42" s="58" t="s">
        <v>51</v>
      </c>
      <c r="C42" s="46" t="s">
        <v>34</v>
      </c>
      <c r="D42" s="47" t="n">
        <v>1.12</v>
      </c>
      <c r="E42" s="48" t="n">
        <f aca="false">J42</f>
        <v>85.324122</v>
      </c>
      <c r="F42" s="49" t="n">
        <f aca="false">D42*E42</f>
        <v>95.56301664</v>
      </c>
      <c r="G42" s="46" t="s">
        <v>52</v>
      </c>
      <c r="I42" s="28" t="n">
        <v>69.42</v>
      </c>
      <c r="J42" s="29" t="n">
        <f aca="false">I42*1.2291</f>
        <v>85.324122</v>
      </c>
    </row>
    <row r="43" customFormat="false" ht="29.1" hidden="false" customHeight="true" outlineLevel="0" collapsed="false">
      <c r="A43" s="44" t="s">
        <v>100</v>
      </c>
      <c r="B43" s="50" t="s">
        <v>54</v>
      </c>
      <c r="C43" s="46" t="s">
        <v>23</v>
      </c>
      <c r="D43" s="47" t="n">
        <v>5.58</v>
      </c>
      <c r="E43" s="48" t="n">
        <f aca="false">J43</f>
        <v>6.354447</v>
      </c>
      <c r="F43" s="49" t="n">
        <f aca="false">D43*E43</f>
        <v>35.45781426</v>
      </c>
      <c r="G43" s="46" t="s">
        <v>55</v>
      </c>
      <c r="I43" s="28" t="n">
        <v>5.17</v>
      </c>
      <c r="J43" s="29" t="n">
        <f aca="false">I43*1.2291</f>
        <v>6.354447</v>
      </c>
    </row>
    <row r="44" customFormat="false" ht="29.1" hidden="false" customHeight="true" outlineLevel="0" collapsed="false">
      <c r="A44" s="44" t="s">
        <v>101</v>
      </c>
      <c r="B44" s="50" t="s">
        <v>57</v>
      </c>
      <c r="C44" s="46" t="s">
        <v>47</v>
      </c>
      <c r="D44" s="47" t="n">
        <v>27.5</v>
      </c>
      <c r="E44" s="48" t="n">
        <f aca="false">J44</f>
        <v>90.9534</v>
      </c>
      <c r="F44" s="49" t="n">
        <f aca="false">D44*E44</f>
        <v>2501.2185</v>
      </c>
      <c r="G44" s="46" t="s">
        <v>58</v>
      </c>
      <c r="I44" s="28" t="n">
        <v>74</v>
      </c>
      <c r="J44" s="29" t="n">
        <f aca="false">I44*1.2291</f>
        <v>90.9534</v>
      </c>
    </row>
    <row r="45" customFormat="false" ht="36.15" hidden="false" customHeight="true" outlineLevel="0" collapsed="false">
      <c r="A45" s="44" t="s">
        <v>102</v>
      </c>
      <c r="B45" s="41" t="s">
        <v>60</v>
      </c>
      <c r="C45" s="36" t="s">
        <v>34</v>
      </c>
      <c r="D45" s="42" t="n">
        <v>0.18</v>
      </c>
      <c r="E45" s="34" t="n">
        <f aca="false">ROUND(J45,2)</f>
        <v>131.92</v>
      </c>
      <c r="F45" s="35" t="n">
        <f aca="false">D45*E45</f>
        <v>23.7456</v>
      </c>
      <c r="G45" s="36" t="s">
        <v>35</v>
      </c>
      <c r="I45" s="28" t="n">
        <v>107.33</v>
      </c>
      <c r="J45" s="29" t="n">
        <f aca="false">I45*1.2291</f>
        <v>131.919303</v>
      </c>
    </row>
    <row r="46" customFormat="false" ht="29.95" hidden="false" customHeight="true" outlineLevel="0" collapsed="false">
      <c r="A46" s="44" t="s">
        <v>103</v>
      </c>
      <c r="B46" s="51" t="s">
        <v>104</v>
      </c>
      <c r="C46" s="46"/>
      <c r="D46" s="47"/>
      <c r="E46" s="48"/>
      <c r="F46" s="49"/>
      <c r="G46" s="53"/>
      <c r="I46" s="28"/>
      <c r="J46" s="29"/>
    </row>
    <row r="47" customFormat="false" ht="28.2" hidden="false" customHeight="true" outlineLevel="0" collapsed="false">
      <c r="A47" s="46" t="s">
        <v>105</v>
      </c>
      <c r="B47" s="50" t="s">
        <v>64</v>
      </c>
      <c r="C47" s="46" t="s">
        <v>23</v>
      </c>
      <c r="D47" s="47" t="n">
        <v>8.92</v>
      </c>
      <c r="E47" s="48" t="n">
        <f aca="false">J47</f>
        <v>94.677573</v>
      </c>
      <c r="F47" s="49" t="n">
        <f aca="false">D47*E47</f>
        <v>844.52395116</v>
      </c>
      <c r="G47" s="46" t="s">
        <v>65</v>
      </c>
      <c r="I47" s="28" t="n">
        <v>77.03</v>
      </c>
      <c r="J47" s="29" t="n">
        <f aca="false">I47*1.2291</f>
        <v>94.677573</v>
      </c>
    </row>
    <row r="48" customFormat="false" ht="29.95" hidden="false" customHeight="true" outlineLevel="0" collapsed="false">
      <c r="A48" s="46" t="s">
        <v>106</v>
      </c>
      <c r="B48" s="50" t="s">
        <v>67</v>
      </c>
      <c r="C48" s="46" t="s">
        <v>68</v>
      </c>
      <c r="D48" s="47" t="n">
        <v>38.27</v>
      </c>
      <c r="E48" s="48" t="n">
        <f aca="false">J48</f>
        <v>12.377037</v>
      </c>
      <c r="F48" s="49" t="n">
        <f aca="false">D48*E48</f>
        <v>473.66920599</v>
      </c>
      <c r="G48" s="46" t="s">
        <v>69</v>
      </c>
      <c r="I48" s="28" t="n">
        <v>10.07</v>
      </c>
      <c r="J48" s="29" t="n">
        <f aca="false">I48*1.2291</f>
        <v>12.377037</v>
      </c>
    </row>
    <row r="49" customFormat="false" ht="29.1" hidden="false" customHeight="true" outlineLevel="0" collapsed="false">
      <c r="A49" s="46" t="s">
        <v>107</v>
      </c>
      <c r="B49" s="50" t="s">
        <v>71</v>
      </c>
      <c r="C49" s="46" t="s">
        <v>72</v>
      </c>
      <c r="D49" s="47" t="n">
        <v>9.49</v>
      </c>
      <c r="E49" s="48" t="n">
        <f aca="false">J49</f>
        <v>14.159232</v>
      </c>
      <c r="F49" s="49" t="n">
        <f aca="false">D49*E49</f>
        <v>134.37111168</v>
      </c>
      <c r="G49" s="46" t="s">
        <v>73</v>
      </c>
      <c r="I49" s="28" t="n">
        <v>11.52</v>
      </c>
      <c r="J49" s="29" t="n">
        <f aca="false">I49*1.2291</f>
        <v>14.159232</v>
      </c>
    </row>
    <row r="50" customFormat="false" ht="29.95" hidden="false" customHeight="true" outlineLevel="0" collapsed="false">
      <c r="A50" s="46" t="s">
        <v>108</v>
      </c>
      <c r="B50" s="50" t="s">
        <v>75</v>
      </c>
      <c r="C50" s="46" t="s">
        <v>34</v>
      </c>
      <c r="D50" s="49" t="n">
        <v>1</v>
      </c>
      <c r="E50" s="48" t="n">
        <f aca="false">J50</f>
        <v>486.907965</v>
      </c>
      <c r="F50" s="49" t="n">
        <f aca="false">D50*E50</f>
        <v>486.907965</v>
      </c>
      <c r="G50" s="46" t="s">
        <v>76</v>
      </c>
      <c r="I50" s="28" t="n">
        <v>396.15</v>
      </c>
      <c r="J50" s="29" t="n">
        <f aca="false">I50*1.2291</f>
        <v>486.907965</v>
      </c>
    </row>
    <row r="51" customFormat="false" ht="26.45" hidden="false" customHeight="true" outlineLevel="0" collapsed="false">
      <c r="A51" s="44" t="s">
        <v>109</v>
      </c>
      <c r="B51" s="51" t="s">
        <v>110</v>
      </c>
      <c r="C51" s="46"/>
      <c r="D51" s="47"/>
      <c r="E51" s="48"/>
      <c r="F51" s="49"/>
      <c r="G51" s="53"/>
      <c r="I51" s="28"/>
      <c r="J51" s="29"/>
    </row>
    <row r="52" customFormat="false" ht="28.2" hidden="false" customHeight="true" outlineLevel="0" collapsed="false">
      <c r="A52" s="46" t="s">
        <v>111</v>
      </c>
      <c r="B52" s="50" t="s">
        <v>64</v>
      </c>
      <c r="C52" s="46" t="s">
        <v>23</v>
      </c>
      <c r="D52" s="47" t="n">
        <v>6.05</v>
      </c>
      <c r="E52" s="48" t="n">
        <f aca="false">J52</f>
        <v>94.677573</v>
      </c>
      <c r="F52" s="49" t="n">
        <f aca="false">D52*E52</f>
        <v>572.79931665</v>
      </c>
      <c r="G52" s="46" t="s">
        <v>65</v>
      </c>
      <c r="I52" s="28" t="n">
        <v>77.03</v>
      </c>
      <c r="J52" s="29" t="n">
        <f aca="false">I52*1.2291</f>
        <v>94.677573</v>
      </c>
    </row>
    <row r="53" customFormat="false" ht="31.75" hidden="false" customHeight="true" outlineLevel="0" collapsed="false">
      <c r="A53" s="46" t="s">
        <v>112</v>
      </c>
      <c r="B53" s="50" t="s">
        <v>67</v>
      </c>
      <c r="C53" s="46" t="s">
        <v>68</v>
      </c>
      <c r="D53" s="47" t="n">
        <v>13.55</v>
      </c>
      <c r="E53" s="48" t="n">
        <f aca="false">J53</f>
        <v>12.377037</v>
      </c>
      <c r="F53" s="49" t="n">
        <f aca="false">D53*E53</f>
        <v>167.70885135</v>
      </c>
      <c r="G53" s="46" t="s">
        <v>69</v>
      </c>
      <c r="I53" s="28" t="n">
        <v>10.07</v>
      </c>
      <c r="J53" s="29" t="n">
        <f aca="false">I53*1.2291</f>
        <v>12.377037</v>
      </c>
    </row>
    <row r="54" customFormat="false" ht="29.1" hidden="false" customHeight="true" outlineLevel="0" collapsed="false">
      <c r="A54" s="46" t="s">
        <v>113</v>
      </c>
      <c r="B54" s="50" t="s">
        <v>71</v>
      </c>
      <c r="C54" s="46" t="s">
        <v>72</v>
      </c>
      <c r="D54" s="49" t="n">
        <v>3.2</v>
      </c>
      <c r="E54" s="48" t="n">
        <f aca="false">J54</f>
        <v>14.159232</v>
      </c>
      <c r="F54" s="49" t="n">
        <f aca="false">D54*E54</f>
        <v>45.3095424</v>
      </c>
      <c r="G54" s="46" t="s">
        <v>73</v>
      </c>
      <c r="I54" s="28" t="n">
        <v>11.52</v>
      </c>
      <c r="J54" s="29" t="n">
        <f aca="false">I54*1.2291</f>
        <v>14.159232</v>
      </c>
    </row>
    <row r="55" customFormat="false" ht="29.1" hidden="false" customHeight="true" outlineLevel="0" collapsed="false">
      <c r="A55" s="46" t="s">
        <v>114</v>
      </c>
      <c r="B55" s="50" t="s">
        <v>75</v>
      </c>
      <c r="C55" s="46" t="s">
        <v>34</v>
      </c>
      <c r="D55" s="49" t="n">
        <v>0.31</v>
      </c>
      <c r="E55" s="48" t="n">
        <f aca="false">J55</f>
        <v>486.907965</v>
      </c>
      <c r="F55" s="49" t="n">
        <f aca="false">D55*E55</f>
        <v>150.94146915</v>
      </c>
      <c r="G55" s="46" t="s">
        <v>76</v>
      </c>
      <c r="I55" s="28" t="n">
        <v>396.15</v>
      </c>
      <c r="J55" s="29" t="n">
        <f aca="false">I55*1.2291</f>
        <v>486.907965</v>
      </c>
    </row>
    <row r="56" customFormat="false" ht="29.1" hidden="false" customHeight="true" outlineLevel="0" collapsed="false">
      <c r="A56" s="44" t="s">
        <v>115</v>
      </c>
      <c r="B56" s="50" t="s">
        <v>116</v>
      </c>
      <c r="C56" s="46" t="s">
        <v>23</v>
      </c>
      <c r="D56" s="47" t="n">
        <v>11.15</v>
      </c>
      <c r="E56" s="48" t="n">
        <f aca="false">J56</f>
        <v>99.372735</v>
      </c>
      <c r="F56" s="49" t="n">
        <f aca="false">D56*E56</f>
        <v>1108.00599525</v>
      </c>
      <c r="G56" s="46" t="s">
        <v>117</v>
      </c>
      <c r="I56" s="28" t="n">
        <v>80.85</v>
      </c>
      <c r="J56" s="29" t="n">
        <f aca="false">I56*1.2291</f>
        <v>99.372735</v>
      </c>
    </row>
    <row r="57" customFormat="false" ht="29.1" hidden="false" customHeight="true" outlineLevel="0" collapsed="false">
      <c r="A57" s="44" t="s">
        <v>118</v>
      </c>
      <c r="B57" s="50" t="s">
        <v>119</v>
      </c>
      <c r="C57" s="46" t="s">
        <v>47</v>
      </c>
      <c r="D57" s="47" t="n">
        <v>22.3</v>
      </c>
      <c r="E57" s="48" t="n">
        <f aca="false">J57</f>
        <v>47.68908</v>
      </c>
      <c r="F57" s="49" t="n">
        <f aca="false">D57*E57</f>
        <v>1063.466484</v>
      </c>
      <c r="G57" s="46" t="s">
        <v>88</v>
      </c>
      <c r="I57" s="28" t="n">
        <v>38.8</v>
      </c>
      <c r="J57" s="29" t="n">
        <f aca="false">I57*1.2291</f>
        <v>47.68908</v>
      </c>
    </row>
    <row r="58" customFormat="false" ht="28.2" hidden="false" customHeight="true" outlineLevel="0" collapsed="false">
      <c r="A58" s="44" t="s">
        <v>120</v>
      </c>
      <c r="B58" s="50" t="s">
        <v>90</v>
      </c>
      <c r="C58" s="46" t="s">
        <v>23</v>
      </c>
      <c r="D58" s="47" t="n">
        <v>22.3</v>
      </c>
      <c r="E58" s="48" t="n">
        <f aca="false">J58</f>
        <v>15.781644</v>
      </c>
      <c r="F58" s="49" t="n">
        <f aca="false">D58*E58</f>
        <v>351.9306612</v>
      </c>
      <c r="G58" s="46" t="s">
        <v>91</v>
      </c>
      <c r="I58" s="28" t="n">
        <v>12.84</v>
      </c>
      <c r="J58" s="29" t="n">
        <f aca="false">I58*1.2291</f>
        <v>15.781644</v>
      </c>
    </row>
    <row r="59" customFormat="false" ht="28.2" hidden="false" customHeight="true" outlineLevel="0" collapsed="false">
      <c r="A59" s="44" t="s">
        <v>121</v>
      </c>
      <c r="B59" s="50" t="s">
        <v>93</v>
      </c>
      <c r="C59" s="46" t="s">
        <v>47</v>
      </c>
      <c r="D59" s="47" t="n">
        <v>22.3</v>
      </c>
      <c r="E59" s="48" t="n">
        <f aca="false">J59</f>
        <v>8.702028</v>
      </c>
      <c r="F59" s="49" t="n">
        <f aca="false">D59*E59</f>
        <v>194.0552244</v>
      </c>
      <c r="G59" s="46" t="s">
        <v>122</v>
      </c>
      <c r="I59" s="28" t="n">
        <v>7.08</v>
      </c>
      <c r="J59" s="29" t="n">
        <f aca="false">I59*1.2291</f>
        <v>8.702028</v>
      </c>
    </row>
    <row r="60" customFormat="false" ht="28.2" hidden="false" customHeight="true" outlineLevel="0" collapsed="false">
      <c r="A60" s="44"/>
      <c r="B60" s="50"/>
      <c r="C60" s="46"/>
      <c r="D60" s="47"/>
      <c r="E60" s="48"/>
      <c r="F60" s="49"/>
      <c r="G60" s="46"/>
      <c r="I60" s="59"/>
      <c r="J60" s="59"/>
    </row>
    <row r="61" customFormat="false" ht="32.6" hidden="false" customHeight="true" outlineLevel="0" collapsed="false">
      <c r="A61" s="60"/>
      <c r="B61" s="61" t="s">
        <v>123</v>
      </c>
      <c r="C61" s="61"/>
      <c r="D61" s="61"/>
      <c r="E61" s="61"/>
      <c r="F61" s="62" t="n">
        <f aca="false">F10+F20+F40</f>
        <v>69435.75199433</v>
      </c>
      <c r="G61" s="60"/>
      <c r="I61" s="59"/>
      <c r="J61" s="59"/>
    </row>
    <row r="62" customFormat="false" ht="27.35" hidden="false" customHeight="true" outlineLevel="0" collapsed="false"/>
    <row r="1048576" customFormat="false" ht="12.8" hidden="false" customHeight="false" outlineLevel="0" collapsed="false"/>
  </sheetData>
  <mergeCells count="8">
    <mergeCell ref="B1:F1"/>
    <mergeCell ref="B2:F2"/>
    <mergeCell ref="B3:F3"/>
    <mergeCell ref="B4:F4"/>
    <mergeCell ref="B5:F5"/>
    <mergeCell ref="B6:F6"/>
    <mergeCell ref="A7:G7"/>
    <mergeCell ref="B61:E61"/>
  </mergeCells>
  <printOptions headings="false" gridLines="false" gridLinesSet="true" horizontalCentered="true" verticalCentered="false"/>
  <pageMargins left="0.39375" right="0.39375" top="0.590277777777778" bottom="0.590277777777778" header="0.511805555555555" footer="0.511805555555555"/>
  <pageSetup paperSize="9" scale="76" firstPageNumber="0" fitToWidth="1" fitToHeight="1" pageOrder="overThenDown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rowBreaks count="2" manualBreakCount="2">
    <brk id="22" man="true" max="16383" min="0"/>
    <brk id="37" man="true" max="16383" min="0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AMJ15"/>
  <sheetViews>
    <sheetView showFormulas="false" showGridLines="true" showRowColHeaders="true" showZeros="true" rightToLeft="false" tabSelected="true" showOutlineSymbols="true" defaultGridColor="true" view="normal" topLeftCell="A1" colorId="64" zoomScale="62" zoomScaleNormal="62" zoomScalePageLayoutView="100" workbookViewId="0">
      <selection pane="topLeft" activeCell="A1" activeCellId="0" sqref="A1"/>
    </sheetView>
  </sheetViews>
  <sheetFormatPr defaultRowHeight="13.8" zeroHeight="false" outlineLevelRow="0" outlineLevelCol="0"/>
  <cols>
    <col collapsed="false" customWidth="true" hidden="false" outlineLevel="0" max="1" min="1" style="63" width="8.5"/>
    <col collapsed="false" customWidth="true" hidden="false" outlineLevel="0" max="2" min="2" style="64" width="36.26"/>
    <col collapsed="false" customWidth="true" hidden="false" outlineLevel="0" max="3" min="3" style="64" width="14.37"/>
    <col collapsed="false" customWidth="true" hidden="false" outlineLevel="0" max="4" min="4" style="64" width="7.25"/>
    <col collapsed="false" customWidth="true" hidden="false" outlineLevel="0" max="5" min="5" style="64" width="16.59"/>
    <col collapsed="false" customWidth="true" hidden="false" outlineLevel="0" max="6" min="6" style="64" width="7.47"/>
    <col collapsed="false" customWidth="true" hidden="false" outlineLevel="0" max="7" min="7" style="64" width="14.37"/>
    <col collapsed="false" customWidth="true" hidden="false" outlineLevel="0" max="8" min="8" style="64" width="7.09"/>
    <col collapsed="false" customWidth="true" hidden="false" outlineLevel="0" max="9" min="9" style="64" width="14.37"/>
    <col collapsed="false" customWidth="true" hidden="false" outlineLevel="0" max="235" min="10" style="64" width="8.5"/>
    <col collapsed="false" customWidth="true" hidden="false" outlineLevel="0" max="253" min="236" style="65" width="8.5"/>
    <col collapsed="false" customWidth="true" hidden="false" outlineLevel="0" max="1025" min="254" style="0" width="8.39"/>
  </cols>
  <sheetData>
    <row r="1" s="65" customFormat="true" ht="23.1" hidden="false" customHeight="true" outlineLevel="0" collapsed="false">
      <c r="A1" s="66" t="s">
        <v>124</v>
      </c>
      <c r="B1" s="67" t="str">
        <f aca="false">Planilha!B1</f>
        <v>Serviço Autônomo de Água, Esgoto e Meio Ambiente de Sertãozinho – Saemas</v>
      </c>
      <c r="C1" s="68"/>
      <c r="D1" s="68"/>
      <c r="E1" s="68"/>
      <c r="F1" s="68"/>
      <c r="G1" s="68"/>
      <c r="H1" s="68"/>
      <c r="I1" s="68"/>
      <c r="AMI1" s="0"/>
      <c r="AMJ1" s="0"/>
    </row>
    <row r="2" customFormat="false" ht="23.1" hidden="false" customHeight="true" outlineLevel="0" collapsed="false">
      <c r="A2" s="69" t="s">
        <v>125</v>
      </c>
      <c r="B2" s="70" t="str">
        <f aca="false">Planilha!B2</f>
        <v>Execução de Calçada (Passeio Público), Alambrado e Muro.</v>
      </c>
      <c r="C2" s="71"/>
      <c r="D2" s="71"/>
      <c r="E2" s="71"/>
      <c r="F2" s="71"/>
      <c r="G2" s="71"/>
      <c r="H2" s="71"/>
      <c r="I2" s="71"/>
    </row>
    <row r="3" customFormat="false" ht="23.1" hidden="false" customHeight="true" outlineLevel="0" collapsed="false">
      <c r="A3" s="69" t="str">
        <f aca="false">Planilha!A4</f>
        <v>Coord</v>
      </c>
      <c r="B3" s="70" t="str">
        <f aca="false">Planilha!B4</f>
        <v>21º 07' 35.55” S ; 47º 58' 42,87” O (calçada) e 21º06’23.24” S, 47º58’59.85” O (muro e alambrado)</v>
      </c>
      <c r="C3" s="71"/>
      <c r="D3" s="71"/>
      <c r="E3" s="71"/>
      <c r="F3" s="71"/>
      <c r="G3" s="71"/>
      <c r="H3" s="71"/>
      <c r="I3" s="71"/>
    </row>
    <row r="4" customFormat="false" ht="35.2" hidden="false" customHeight="true" outlineLevel="0" collapsed="false">
      <c r="A4" s="72" t="s">
        <v>126</v>
      </c>
      <c r="B4" s="73" t="str">
        <f aca="false">Planilha!B3</f>
        <v>Ruas Pedro Canesin, Exp. Solano e Sebastião Damacena (Poço nº 26) e Rua Cel. Fco Schmidt (Jd. Golive) –  Calçada;  Rua Joaquim Pereira Vitorio esquina c/ Rua Geraldo Caetano (Poço nº 41) – Muro e Alambrado.</v>
      </c>
      <c r="C4" s="73"/>
      <c r="D4" s="73"/>
      <c r="E4" s="73"/>
      <c r="F4" s="73"/>
      <c r="G4" s="73"/>
      <c r="H4" s="73"/>
      <c r="I4" s="73"/>
    </row>
    <row r="5" s="75" customFormat="true" ht="23.25" hidden="false" customHeight="true" outlineLevel="0" collapsed="false">
      <c r="A5" s="74" t="s">
        <v>127</v>
      </c>
      <c r="B5" s="74"/>
      <c r="C5" s="74"/>
      <c r="D5" s="74"/>
      <c r="E5" s="74"/>
      <c r="F5" s="74"/>
      <c r="G5" s="74"/>
      <c r="H5" s="74"/>
      <c r="I5" s="74"/>
      <c r="AMI5" s="0"/>
      <c r="AMJ5" s="0"/>
    </row>
    <row r="6" s="79" customFormat="true" ht="15" hidden="false" customHeight="true" outlineLevel="0" collapsed="false">
      <c r="A6" s="76" t="s">
        <v>13</v>
      </c>
      <c r="B6" s="77" t="s">
        <v>128</v>
      </c>
      <c r="C6" s="77" t="s">
        <v>129</v>
      </c>
      <c r="D6" s="78" t="s">
        <v>130</v>
      </c>
      <c r="E6" s="78"/>
      <c r="F6" s="78" t="s">
        <v>130</v>
      </c>
      <c r="G6" s="78"/>
      <c r="H6" s="78" t="s">
        <v>131</v>
      </c>
      <c r="I6" s="78"/>
      <c r="AMI6" s="0"/>
      <c r="AMJ6" s="0"/>
    </row>
    <row r="7" s="81" customFormat="true" ht="15" hidden="false" customHeight="true" outlineLevel="0" collapsed="false">
      <c r="A7" s="76"/>
      <c r="B7" s="77"/>
      <c r="C7" s="77" t="s">
        <v>132</v>
      </c>
      <c r="D7" s="80" t="s">
        <v>133</v>
      </c>
      <c r="E7" s="80" t="s">
        <v>132</v>
      </c>
      <c r="F7" s="80" t="s">
        <v>133</v>
      </c>
      <c r="G7" s="80" t="s">
        <v>132</v>
      </c>
      <c r="H7" s="80" t="s">
        <v>133</v>
      </c>
      <c r="I7" s="80" t="s">
        <v>132</v>
      </c>
      <c r="AMI7" s="0"/>
      <c r="AMJ7" s="0"/>
    </row>
    <row r="8" s="65" customFormat="true" ht="15" hidden="false" customHeight="false" outlineLevel="0" collapsed="false">
      <c r="A8" s="82"/>
      <c r="B8" s="83"/>
      <c r="C8" s="84"/>
      <c r="D8" s="85"/>
      <c r="E8" s="86"/>
      <c r="F8" s="85"/>
      <c r="G8" s="86"/>
      <c r="H8" s="85"/>
      <c r="I8" s="86"/>
      <c r="AMI8" s="0"/>
      <c r="AMJ8" s="0"/>
    </row>
    <row r="9" customFormat="false" ht="17.85" hidden="false" customHeight="true" outlineLevel="0" collapsed="false">
      <c r="A9" s="87"/>
      <c r="B9" s="88"/>
      <c r="C9" s="89"/>
      <c r="D9" s="90"/>
      <c r="E9" s="91"/>
      <c r="F9" s="90"/>
      <c r="G9" s="91"/>
      <c r="H9" s="90"/>
      <c r="I9" s="91"/>
    </row>
    <row r="10" customFormat="false" ht="17.85" hidden="false" customHeight="true" outlineLevel="0" collapsed="false">
      <c r="A10" s="87" t="s">
        <v>134</v>
      </c>
      <c r="B10" s="88" t="str">
        <f aca="false">Planilha!B10</f>
        <v>CALÇADA (PASSEIO)</v>
      </c>
      <c r="C10" s="89" t="n">
        <f aca="false">Planilha!F10</f>
        <v>23469.6918373</v>
      </c>
      <c r="D10" s="90" t="n">
        <v>100</v>
      </c>
      <c r="E10" s="91" t="n">
        <f aca="false">($C10*D10)/100</f>
        <v>23469.6918373</v>
      </c>
      <c r="F10" s="92"/>
      <c r="G10" s="93"/>
      <c r="H10" s="92"/>
      <c r="I10" s="93"/>
    </row>
    <row r="11" customFormat="false" ht="17.85" hidden="false" customHeight="true" outlineLevel="0" collapsed="false">
      <c r="A11" s="87" t="s">
        <v>135</v>
      </c>
      <c r="B11" s="88" t="str">
        <f aca="false">Planilha!B20</f>
        <v>MURO</v>
      </c>
      <c r="C11" s="89" t="n">
        <f aca="false">Planilha!F20</f>
        <v>30681.6094741</v>
      </c>
      <c r="D11" s="90" t="n">
        <v>30</v>
      </c>
      <c r="E11" s="91" t="n">
        <f aca="false">($C11*D11)/100</f>
        <v>9204.48284223</v>
      </c>
      <c r="F11" s="90" t="n">
        <v>70</v>
      </c>
      <c r="G11" s="91" t="n">
        <f aca="false">($C11*F11)/100</f>
        <v>21477.12663187</v>
      </c>
      <c r="H11" s="92"/>
      <c r="I11" s="93"/>
    </row>
    <row r="12" customFormat="false" ht="17.85" hidden="false" customHeight="true" outlineLevel="0" collapsed="false">
      <c r="A12" s="87" t="s">
        <v>136</v>
      </c>
      <c r="B12" s="88" t="str">
        <f aca="false">Planilha!B40</f>
        <v>ALAMBRADO</v>
      </c>
      <c r="C12" s="89" t="n">
        <f aca="false">Planilha!F40</f>
        <v>15284.45068293</v>
      </c>
      <c r="D12" s="92"/>
      <c r="E12" s="93"/>
      <c r="F12" s="90" t="n">
        <v>30</v>
      </c>
      <c r="G12" s="91" t="n">
        <f aca="false">($C12*F12)/100</f>
        <v>4585.335204879</v>
      </c>
      <c r="H12" s="90" t="n">
        <v>70</v>
      </c>
      <c r="I12" s="91" t="n">
        <f aca="false">($C12*H12)/100</f>
        <v>10699.115478051</v>
      </c>
    </row>
    <row r="13" customFormat="false" ht="17.85" hidden="false" customHeight="true" outlineLevel="0" collapsed="false">
      <c r="A13" s="94"/>
      <c r="B13" s="94"/>
      <c r="C13" s="94"/>
      <c r="D13" s="94"/>
      <c r="E13" s="94"/>
      <c r="F13" s="94"/>
      <c r="G13" s="94"/>
      <c r="H13" s="87"/>
      <c r="I13" s="87"/>
    </row>
    <row r="14" customFormat="false" ht="21.75" hidden="false" customHeight="true" outlineLevel="0" collapsed="false">
      <c r="A14" s="95" t="s">
        <v>137</v>
      </c>
      <c r="B14" s="95"/>
      <c r="C14" s="96"/>
      <c r="D14" s="97" t="n">
        <f aca="false">(E10+E11)/C15*100</f>
        <v>47.0567016861834</v>
      </c>
      <c r="E14" s="98" t="n">
        <f aca="false">SUM(E9:E11)</f>
        <v>32674.17467953</v>
      </c>
      <c r="F14" s="99" t="n">
        <f aca="false">(G11+G12)/C15*100</f>
        <v>37.5346433043272</v>
      </c>
      <c r="G14" s="98" t="n">
        <f aca="false">SUM(G9:G12)</f>
        <v>26062.461836749</v>
      </c>
      <c r="H14" s="97" t="n">
        <f aca="false">I12/C15*100</f>
        <v>15.4086550094895</v>
      </c>
      <c r="I14" s="98" t="n">
        <f aca="false">SUM(I9:I12)</f>
        <v>10699.115478051</v>
      </c>
    </row>
    <row r="15" customFormat="false" ht="21.75" hidden="false" customHeight="true" outlineLevel="0" collapsed="false">
      <c r="A15" s="95" t="s">
        <v>138</v>
      </c>
      <c r="B15" s="95"/>
      <c r="C15" s="96" t="n">
        <f aca="false">SUM(C9:C12)</f>
        <v>69435.75199433</v>
      </c>
      <c r="D15" s="97" t="n">
        <f aca="false">D14</f>
        <v>47.0567016861834</v>
      </c>
      <c r="E15" s="98" t="n">
        <f aca="false">E14</f>
        <v>32674.17467953</v>
      </c>
      <c r="F15" s="97" t="n">
        <f aca="false">D15+F14</f>
        <v>84.5913449905106</v>
      </c>
      <c r="G15" s="98" t="n">
        <f aca="false">E15+G14</f>
        <v>58736.636516279</v>
      </c>
      <c r="H15" s="97" t="n">
        <f aca="false">F15+H14</f>
        <v>100</v>
      </c>
      <c r="I15" s="98" t="n">
        <f aca="false">G15+I14</f>
        <v>69435.75199433</v>
      </c>
    </row>
  </sheetData>
  <mergeCells count="10">
    <mergeCell ref="B4:I4"/>
    <mergeCell ref="A5:I5"/>
    <mergeCell ref="A6:A7"/>
    <mergeCell ref="B6:B7"/>
    <mergeCell ref="D6:E6"/>
    <mergeCell ref="F6:G6"/>
    <mergeCell ref="H6:I6"/>
    <mergeCell ref="A13:G13"/>
    <mergeCell ref="A14:B14"/>
    <mergeCell ref="A15:B15"/>
  </mergeCells>
  <printOptions headings="false" gridLines="false" gridLinesSet="true" horizontalCentered="true" verticalCentered="false"/>
  <pageMargins left="0.590277777777778" right="0.39375" top="0.984027777777778" bottom="0.7875" header="0.511805555555555" footer="0.511805555555555"/>
  <pageSetup paperSize="9" scale="100" firstPageNumber="0" fitToWidth="1" fitToHeight="1" pageOrder="overThenDown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4394</TotalTime>
  <Application>LibreOffice/5.3.3.2$Windows_x86 LibreOffice_project/3d9a8b4b4e538a85e0782bd6c2d430bafe583448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2017-02-13T11:11:51Z</dcterms:created>
  <dc:creator>Mercia Giovana Piccoli</dc:creator>
  <dc:description/>
  <dc:language>pt-BR</dc:language>
  <cp:lastModifiedBy/>
  <cp:lastPrinted>2018-09-17T15:27:45Z</cp:lastPrinted>
  <dcterms:modified xsi:type="dcterms:W3CDTF">2018-09-17T15:27:52Z</dcterms:modified>
  <cp:revision>190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